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15" windowWidth="15390" windowHeight="6600" tabRatio="613" activeTab="0"/>
  </bookViews>
  <sheets>
    <sheet name="チェック1" sheetId="1" r:id="rId1"/>
    <sheet name="チェック2" sheetId="2" r:id="rId2"/>
    <sheet name="チェック3" sheetId="3" r:id="rId3"/>
    <sheet name="チェック4" sheetId="4" r:id="rId4"/>
    <sheet name="チェック5" sheetId="5" r:id="rId5"/>
    <sheet name="チェック6" sheetId="6" r:id="rId6"/>
    <sheet name="評価TB" sheetId="7" state="hidden" r:id="rId7"/>
    <sheet name="チェックリスト項目" sheetId="8" state="hidden" r:id="rId8"/>
    <sheet name="解説案" sheetId="9" state="hidden" r:id="rId9"/>
    <sheet name="評価結果" sheetId="10" r:id="rId10"/>
  </sheets>
  <definedNames>
    <definedName name="_xlnm.Print_Area" localSheetId="7">'チェックリスト項目'!$A$1:$K$99</definedName>
    <definedName name="_xlnm.Print_Area" localSheetId="9">'評価結果'!$A$2:$U$58</definedName>
    <definedName name="_xlnm.Print_Titles" localSheetId="7">'チェックリスト項目'!$1:$2</definedName>
  </definedNames>
  <calcPr fullCalcOnLoad="1"/>
</workbook>
</file>

<file path=xl/comments8.xml><?xml version="1.0" encoding="utf-8"?>
<comments xmlns="http://schemas.openxmlformats.org/spreadsheetml/2006/main">
  <authors>
    <author>gyosei</author>
  </authors>
  <commentList>
    <comment ref="E3" authorId="0">
      <text>
        <r>
          <rPr>
            <b/>
            <sz val="9"/>
            <rFont val="ＭＳ Ｐゴシック"/>
            <family val="3"/>
          </rPr>
          <t>gyosei:</t>
        </r>
        <r>
          <rPr>
            <sz val="9"/>
            <rFont val="ＭＳ Ｐゴシック"/>
            <family val="3"/>
          </rPr>
          <t xml:space="preserve">
</t>
        </r>
      </text>
    </comment>
  </commentList>
</comments>
</file>

<file path=xl/sharedStrings.xml><?xml version="1.0" encoding="utf-8"?>
<sst xmlns="http://schemas.openxmlformats.org/spreadsheetml/2006/main" count="547" uniqueCount="349">
  <si>
    <t>数日の避難生活が送れるように必要物資を確保していますか？</t>
  </si>
  <si>
    <t>施設のリスクを関係者間で共有していますか？</t>
  </si>
  <si>
    <t>リスク発生の未然防止や被害拡大の防止に向けた対策に優先順位をつけていますか？</t>
  </si>
  <si>
    <t>危機管理・リスクマネジメントの責任体制が確立されていますか？</t>
  </si>
  <si>
    <t>公演時に必要な人員を確保していますか？</t>
  </si>
  <si>
    <t>緊急時の役割分担が決められていますか？</t>
  </si>
  <si>
    <t>緊急時の連絡・連携体制が確立されていますか？</t>
  </si>
  <si>
    <t>施設・設備の安全対策が講じられていますか？</t>
  </si>
  <si>
    <t>舞台機構の安全対策が講じられていますか？</t>
  </si>
  <si>
    <t>警備の目的が明確になっていますか？</t>
  </si>
  <si>
    <t>警備・監視体制が確立されていますか？</t>
  </si>
  <si>
    <t>教育・訓練を計画的に実施していますか？</t>
  </si>
  <si>
    <t>いざというときに適切な行動がとれるようにするための訓練を実施していますか？</t>
  </si>
  <si>
    <t>状況に応じて迅速かつ適切な判断をするための訓練を実施していますか？</t>
  </si>
  <si>
    <t>施設利用者や観客に対する安全指導をきちんと行なっていますか？</t>
  </si>
  <si>
    <t>危機管理・リスクマネジメントの基本計画（指針）が策定されていますか？</t>
  </si>
  <si>
    <t>より具体的な個別計画・マニュアルは整備されていますか？</t>
  </si>
  <si>
    <t>計画やマニュアルが職員等に周知徹底されていますか？</t>
  </si>
  <si>
    <t>計画・マニュアルを見直していますか？</t>
  </si>
  <si>
    <t>緊急事態に備え、資機材を常備していますか？</t>
  </si>
  <si>
    <t>いざというときに防災設備、資機材が確実に使えるようになっていますか？</t>
  </si>
  <si>
    <t>分類3-1</t>
  </si>
  <si>
    <t>分類3-2</t>
  </si>
  <si>
    <t>分類3-3</t>
  </si>
  <si>
    <t>分類3-4</t>
  </si>
  <si>
    <t>分類1-1</t>
  </si>
  <si>
    <t>分類1-2</t>
  </si>
  <si>
    <t>分類1-3</t>
  </si>
  <si>
    <t>分類1-4</t>
  </si>
  <si>
    <t>分類2-1</t>
  </si>
  <si>
    <t>分類2-2</t>
  </si>
  <si>
    <t>分類2-3</t>
  </si>
  <si>
    <t>分類2-4</t>
  </si>
  <si>
    <t>分類3-1</t>
  </si>
  <si>
    <t>分類3-2</t>
  </si>
  <si>
    <t>分類3-3</t>
  </si>
  <si>
    <t>分類4-4</t>
  </si>
  <si>
    <t>分類4-1</t>
  </si>
  <si>
    <t>分類4-2</t>
  </si>
  <si>
    <t>分類4-3</t>
  </si>
  <si>
    <t>分類5-1</t>
  </si>
  <si>
    <t>分類5-2</t>
  </si>
  <si>
    <t>分類5-3</t>
  </si>
  <si>
    <t>分類5-4</t>
  </si>
  <si>
    <t>分類6-1</t>
  </si>
  <si>
    <t>分類6-2</t>
  </si>
  <si>
    <t>分類6-3</t>
  </si>
  <si>
    <t>分類6-4</t>
  </si>
  <si>
    <t>分類</t>
  </si>
  <si>
    <t>評価事項</t>
  </si>
  <si>
    <t>評価</t>
  </si>
  <si>
    <t>区分</t>
  </si>
  <si>
    <t>チェック項目</t>
  </si>
  <si>
    <t xml:space="preserve">リスク把握・評価
</t>
  </si>
  <si>
    <t>○</t>
  </si>
  <si>
    <t>過去の事例や日ごろのヒヤリハットを活用し、危険な箇所や状況をリストアップしている。</t>
  </si>
  <si>
    <t>□</t>
  </si>
  <si>
    <t>遵守すべき法令や社会規範を職員が把握している。</t>
  </si>
  <si>
    <t>地震時に津波が発生する危険性や発生した場合の影響について把握している。</t>
  </si>
  <si>
    <t>風水害時の浸水・冠水や土砂災害が起こる危険性や発生した場合の影響について把握している。</t>
  </si>
  <si>
    <t>二次災害や交通情報など、あらかじめどこからどのように情報を入手するかリストアップしてある。</t>
  </si>
  <si>
    <t>□</t>
  </si>
  <si>
    <t>安全管理について関係者（職員、委託業者等）が話し合う機会を設けている。</t>
  </si>
  <si>
    <t>□</t>
  </si>
  <si>
    <t>事故や災害等がどのくらいの頻度で発生しているか、把握している。</t>
  </si>
  <si>
    <t>事故や災害、不祥事等の発生がもたらす損失の大きさや社会的影響を検討し、整理している。</t>
  </si>
  <si>
    <t>人員・体制</t>
  </si>
  <si>
    <t>□</t>
  </si>
  <si>
    <t>危機管理・リスクマネジメントのトップ（監督者）に施設設置者の責任者が置かれている。</t>
  </si>
  <si>
    <t>施設設置者により危機管理・リスクマネジメント対策の基準が具体的に示されている。</t>
  </si>
  <si>
    <t>□</t>
  </si>
  <si>
    <t>毎日（公演ごと）に危機管理リーダーを決めている。</t>
  </si>
  <si>
    <t>施設利用者から、各責任者（公演全体、受付、ホール案内、舞台など）の名簿を提出させている。</t>
  </si>
  <si>
    <t>損害賠償責任等の保険に加入している。</t>
  </si>
  <si>
    <t>公演時に配置する必要人数を決めている。</t>
  </si>
  <si>
    <t>□</t>
  </si>
  <si>
    <t>公演ごとに人員配置計画を作成している。</t>
  </si>
  <si>
    <t>□</t>
  </si>
  <si>
    <t>必要人数が不足している場合、公演を開始しない。</t>
  </si>
  <si>
    <t>夜間公演時の自衛消防体制が決まっている。</t>
  </si>
  <si>
    <t>緊急事態が発生した場合、発見者は誰に連絡すればよいか決まっている。</t>
  </si>
  <si>
    <t>周辺施設において事故等があった場合の情報入手ルートが確保されている。</t>
  </si>
  <si>
    <t>整備・点検・警備</t>
  </si>
  <si>
    <t>施設が耐震構造となっている、もしくは耐震補強がされている。</t>
  </si>
  <si>
    <t>緊急事態が発生した場合の点検箇所およびチェックポイントがリストアップされている。</t>
  </si>
  <si>
    <t>舞台機構を交換、改修する基準が定められている。</t>
  </si>
  <si>
    <t>舞台機構の計画的なメンテナンスが行なわれている。</t>
  </si>
  <si>
    <t>□</t>
  </si>
  <si>
    <t>警備のチェック項目が定められている。</t>
  </si>
  <si>
    <t>不法行為等に対する相談窓口や通報者を保護するためのしくみがある。</t>
  </si>
  <si>
    <t>教育・訓練</t>
  </si>
  <si>
    <t>□</t>
  </si>
  <si>
    <t>自治体も含めた関係機関等による図上型訓練（意思決定訓練）を実施している（参加している）。</t>
  </si>
  <si>
    <t>訓練実施後、必ず気づいた点や問題点について検証し、次の訓練や計画・マニュアル等に反映させている。</t>
  </si>
  <si>
    <t>施設利用者に対し、舞台装置の使用方法および使用上の注意等について指導している。</t>
  </si>
  <si>
    <t>施設利用者に対し、公演前に現場にて安全管理上の留意事項について説明している。</t>
  </si>
  <si>
    <t>計画・マニュアル</t>
  </si>
  <si>
    <t>危機管理・リスクマネジメントの基本的な姿勢（目的、対象、基本的な考え方等）が定められている。</t>
  </si>
  <si>
    <t>賠償責任に対する設置者と管理者との責任範囲が具体的に示されている。</t>
  </si>
  <si>
    <t>施設において適用する情報セキュリティポリシーを持っている。</t>
  </si>
  <si>
    <t>施設において適用する倫理規則や行動指針を持っている。</t>
  </si>
  <si>
    <t>□</t>
  </si>
  <si>
    <t>施設・設備の安全管理に関するガイドラインが定められている。</t>
  </si>
  <si>
    <t>計画やマニュアルの内容を確認し、必要に応じて見直す時期（期間）を決めている。</t>
  </si>
  <si>
    <t>事故や災害、不祥事等が発生したり、ヒヤリハット経験をした際に、計画やマニュアルの見直しを行っている。</t>
  </si>
  <si>
    <t>法制度の制定や改正、社会規範に照らし合わせて、必要に応じて計画やマニュアルの見直しを行っている。</t>
  </si>
  <si>
    <t>資機材・避難物資</t>
  </si>
  <si>
    <t>災害時に備えて消火器、ヘルメット、トランシーバー、ハンドマイク、懐中電灯等の資機材を常備している。</t>
  </si>
  <si>
    <t>観客や施設利用者に分かりやすい場所にＡＥＤを設置している。</t>
  </si>
  <si>
    <t>資機材の設置場所や数量、使用期限等を管理し、定期的にチェックしている。</t>
  </si>
  <si>
    <t>□</t>
  </si>
  <si>
    <t>消火器やＡＥＤその他の資機材がどこにあるか分かりやすく表示、周知している。</t>
  </si>
  <si>
    <t>職員全員が資機材の使用方法・技術を習得している。</t>
  </si>
  <si>
    <t>帰宅困難者や地域住民が数日間避難生活を送ることができる食料や毛布、医薬品等を備蓄している。</t>
  </si>
  <si>
    <t>避難物資等を調達するための手順や調達ルートが決まっている。</t>
  </si>
  <si>
    <t>備蓄している避難物資の種類・数量・消費期限等を管理し、定期的にチェックしている。</t>
  </si>
  <si>
    <t>避難物資の配給方法や基準等が決まっている。</t>
  </si>
  <si>
    <t>※1：自然災害　2：事故　3：テロ・騒動等　4　その他</t>
  </si>
  <si>
    <t>評価事項の表示について</t>
  </si>
  <si>
    <t>A（3点）＝評価事項にある質問すべてにチェックが入っている。</t>
  </si>
  <si>
    <t>B（2点）＝評価事項にある質問のうち、未チェックが半数以下の場合（ex．4つの質問中、3つ以上にチェック）</t>
  </si>
  <si>
    <t>C（1点）＝評価事項にある質問のうち、チェックが半数以下の場合（ex．4つの質問中、2つ以下にチェック）</t>
  </si>
  <si>
    <t>D（0点）＝評価事項にある質問すべてにチェックが入っていない。</t>
  </si>
  <si>
    <t>※各分類12点満点として、分類ごとにレーダーチャート表を作成</t>
  </si>
  <si>
    <t>全体評価：各分類の合計点数により、以下のコメントを表示</t>
  </si>
  <si>
    <t>（7点以下←Cが1つ以上ある。　10点以上←Aが半数以上ある。）</t>
  </si>
  <si>
    <t>リスク把握・評価について</t>
  </si>
  <si>
    <t>7点以下</t>
  </si>
  <si>
    <t>職員及び関係者で話し合って、施設のどこにリスクがあるか洗い出しましょう。特に以下の点を強化する必要があります。</t>
  </si>
  <si>
    <t>8-9点</t>
  </si>
  <si>
    <t>比較的、よくリスク把握がされています。ただし、以下の点を強化する必要があります</t>
  </si>
  <si>
    <t>10点以上</t>
  </si>
  <si>
    <t>よくリスク把握されています。できていない点を再確認し、よりいっそうの取り組みをすすめましょう。</t>
  </si>
  <si>
    <t>人員・体制について</t>
  </si>
  <si>
    <t>緊急時に適切に対応できるための人員の確保と体制づくりをしましょう。特に以下の点を強化する必要があります。</t>
  </si>
  <si>
    <t>比較的、緊急時に対応できる体制づくりがされています。ただし、以下の点を強化する必要があります</t>
  </si>
  <si>
    <t>緊急時に対応できる体制づくりがされています。できていない点を再確認し、よりいっそうの取り組みをすすめましょう。</t>
  </si>
  <si>
    <t>整備・点検・警備について</t>
  </si>
  <si>
    <t>リスクの発生を防止するための整備、点検、警備を強化しましょう。特に以下の点を強化する必要があります。</t>
  </si>
  <si>
    <t>比較的、リスク発生を防止するための整備、点検、警備がされています。ただし、以下の点を強化する必要があります</t>
  </si>
  <si>
    <t>リスク発生防止のための整備、点検、警備がよく行なわれています。できていない点を再確認し、よりいっそうの取り組みをすすめましょう。</t>
  </si>
  <si>
    <t>緊急時に迅速かつ適切な行動・判断ができるよう教育・訓練に力をいれましょう。特に以下の点を強化する必要があります。</t>
  </si>
  <si>
    <t>比較的、緊急時に迅速かつ適切な行動・判断ができるための教育・訓練がされています。ただし、以下の点を強化する必要があります</t>
  </si>
  <si>
    <t>緊急時に迅速かつ適切な行動・判断ができるための教育・訓練がよく行なわれています。できていない項目を再確認し、よりいっそうの取り組みをすすめましょう。</t>
  </si>
  <si>
    <t>施設のリスクに応じた計画・マニュアルを作成しましょう。特に以下の点を強化する必要があります。</t>
  </si>
  <si>
    <t>比較的、よく計画・マニュアルが作成されています。ただし、以下の点を強化する必要があります</t>
  </si>
  <si>
    <t>リスクに応じた計画・マニュアルの作成がされています。できていない項目を再確認し、よりいっそうの取り組みをすすめましょう。</t>
  </si>
  <si>
    <t>資機材・避難物資について</t>
  </si>
  <si>
    <t>いざというときに役立つ資機材や生活物資の準備をしておきましょう。特に以下の点を強化する必要があります。</t>
  </si>
  <si>
    <t>比較的、よく資機材や生活物資の準備がされています。ただし、以下の点を強化する必要があります</t>
  </si>
  <si>
    <t>いざというときに役立つ資機材や生活物資の準備がよくされています。できていない項目を再確認し、よりいっそうの取り組みをすすめましょう。</t>
  </si>
  <si>
    <t>カテゴリ別：全体評価につづけて、評価事項の評価が「Ｃ以下」のものに対してコメントを表示</t>
  </si>
  <si>
    <t>リスク把握・評価</t>
  </si>
  <si>
    <t>事故や犯罪が起きやすい場所や状況をリストアップしましょう。</t>
  </si>
  <si>
    <t>災害や事故、法令違反等が発生した際の影響について、事前に確認しておきましょう。</t>
  </si>
  <si>
    <t>職員や関係者、自治体などが話し合い、施設のリスクについて共通認識をもちましょう。</t>
  </si>
  <si>
    <t>リスクの発生がもたらす危険度や影響を評価し、対策の優先順位をつけましょう。</t>
  </si>
  <si>
    <t>危機管理・リスクマネジメントに対する責任と役割を明確にし、実践体制を強化しましょう。</t>
  </si>
  <si>
    <t>公演内容や客層に合わせた人員配置計画を作成し、必要人数を必ず確保しましょう。</t>
  </si>
  <si>
    <t>夜間や休日も含め、誰がどのような行動をとればよいか役割分担を明確にしておきましょう。</t>
  </si>
  <si>
    <t>緊急事態が発生した場合の情報入手ルートと連絡先を明確にし、通信手段を確保しておきましょう。</t>
  </si>
  <si>
    <t>施設や設備が常に安全に使用できるよう、必要な対策を講じましょう。</t>
  </si>
  <si>
    <t>舞台機構が常に安全に使用できるよう、必要な対策を講じましょう。</t>
  </si>
  <si>
    <t>警備の際には目的意識を明確にし、最低限チェックするポイントも決めておきましょう。</t>
  </si>
  <si>
    <t>関係機関等の協力を得ながら、さまざまな方法で監視体制を強化しましょう。</t>
  </si>
  <si>
    <t>職員だけでなくアルバイトやボランティア、委託業者も含めた教育・訓練を計画的に実施しましょう。</t>
  </si>
  <si>
    <t>いざというときに適切な行動がとれるよう、より実践的な訓練を実施しましょう。</t>
  </si>
  <si>
    <t>状況に応じて迅速かつ適切な判断ができるよう、危険予測や意思決定のための訓練を実施しましょう。</t>
  </si>
  <si>
    <t>施設利用者や観客等に安全上の留意事項や禁止事項について説明し、守れない人には毅然とした態度で対応しましょう。</t>
  </si>
  <si>
    <t>施設における危機管理・リスクマネジメントの基本的な方針を決めましょう。</t>
  </si>
  <si>
    <t>より具体的な行動や判断基準を示す計画・マニュアルを作成しましょう。</t>
  </si>
  <si>
    <t>作成した計画やマニュアルの内容を関係者がきちんと理解できるよう周知徹底しましょう。</t>
  </si>
  <si>
    <t>計画・マニュアルは常に見直し、より効果的で実態に合ったものに見直していきましょう。</t>
  </si>
  <si>
    <t>災害時や停電等に備えて必要な資機材をリストアップし常備しておきましょう。</t>
  </si>
  <si>
    <t>いざというときに資機材がきちんと使用できるように準備しておきましょう。</t>
  </si>
  <si>
    <t>交通機関の麻痺や施設での避難生活に備え、できる限り生活物資を備蓄しておきましょう。</t>
  </si>
  <si>
    <t>いざというときに避難物資が確実に供給できるよう、配給方法を事前に決めておきましょう。</t>
  </si>
  <si>
    <t>リスク別：チェック項目に付けられた区分により、リスク特有の危機管理・リスクマネジメントの状況を評価</t>
  </si>
  <si>
    <t>自然災害</t>
  </si>
  <si>
    <t>以下、チェック項目の有無に応じてコメントを表示</t>
  </si>
  <si>
    <t>　発生時の影響把握</t>
  </si>
  <si>
    <t>　施設・設備の安全対策</t>
  </si>
  <si>
    <t>　資機材の管理</t>
  </si>
  <si>
    <t>　避難物資の備蓄</t>
  </si>
  <si>
    <t>事故</t>
  </si>
  <si>
    <t>　ヒヤリハットの活用</t>
  </si>
  <si>
    <t>　舞台機構の安全対策</t>
  </si>
  <si>
    <t>　利用者・観客への指導</t>
  </si>
  <si>
    <t>テロ・騒動等</t>
  </si>
  <si>
    <t>その他のリスクマネジメント</t>
  </si>
  <si>
    <t>ﾁｪｯｸ</t>
  </si>
  <si>
    <t>Ｂ</t>
  </si>
  <si>
    <t>■</t>
  </si>
  <si>
    <t>○</t>
  </si>
  <si>
    <t>■</t>
  </si>
  <si>
    <t>○</t>
  </si>
  <si>
    <t>○</t>
  </si>
  <si>
    <t>Ａ</t>
  </si>
  <si>
    <t>■</t>
  </si>
  <si>
    <t>○</t>
  </si>
  <si>
    <t>■</t>
  </si>
  <si>
    <t>○</t>
  </si>
  <si>
    <t>■</t>
  </si>
  <si>
    <t>■</t>
  </si>
  <si>
    <t>○</t>
  </si>
  <si>
    <t>Ｃ</t>
  </si>
  <si>
    <t>□</t>
  </si>
  <si>
    <t>□</t>
  </si>
  <si>
    <t>Ｄ</t>
  </si>
  <si>
    <t>□</t>
  </si>
  <si>
    <t>□</t>
  </si>
  <si>
    <t>リスクの発生原因を確認し、誰がどのように対策することが有効か検討している。</t>
  </si>
  <si>
    <t>□</t>
  </si>
  <si>
    <t>職員および関係者は観客に対して安全への配慮を行なう責任を負っていることを周知している。</t>
  </si>
  <si>
    <t>□</t>
  </si>
  <si>
    <t>□</t>
  </si>
  <si>
    <t>□</t>
  </si>
  <si>
    <t>○</t>
  </si>
  <si>
    <t>○</t>
  </si>
  <si>
    <t>○</t>
  </si>
  <si>
    <t>□</t>
  </si>
  <si>
    <t>○</t>
  </si>
  <si>
    <t>○</t>
  </si>
  <si>
    <t>□</t>
  </si>
  <si>
    <t>○</t>
  </si>
  <si>
    <t>○</t>
  </si>
  <si>
    <t>○</t>
  </si>
  <si>
    <t>観客等に対し、不審者や不審物、異常事態の発生等を発見した場合の対応について協力依頼をしている。</t>
  </si>
  <si>
    <t>□</t>
  </si>
  <si>
    <t>○</t>
  </si>
  <si>
    <t>○</t>
  </si>
  <si>
    <t>□</t>
  </si>
  <si>
    <t>○</t>
  </si>
  <si>
    <t>□</t>
  </si>
  <si>
    <t>○</t>
  </si>
  <si>
    <t>□</t>
  </si>
  <si>
    <t>○</t>
  </si>
  <si>
    <t>○</t>
  </si>
  <si>
    <t>□</t>
  </si>
  <si>
    <t>○</t>
  </si>
  <si>
    <t>緊急事態が発生した場合の報道機関等への対応マニュアルが策定されている。</t>
  </si>
  <si>
    <t>□</t>
  </si>
  <si>
    <t>□</t>
  </si>
  <si>
    <t>停電時に備えて懐中電灯、拡声器、電池式ラジオ等を用意している。</t>
  </si>
  <si>
    <t>□</t>
  </si>
  <si>
    <t>○</t>
  </si>
  <si>
    <t>教育・訓練について</t>
  </si>
  <si>
    <t>計画・マニュアルについて</t>
  </si>
  <si>
    <t>教育・訓練</t>
  </si>
  <si>
    <t>公演時に配置する人員は、緊急事態が発生した際の対応方法を習得している。</t>
  </si>
  <si>
    <t>貸館事業の時、施設利用者に人員配置計画を提出させている。</t>
  </si>
  <si>
    <t>公演中止の判断基準および判断者が決まっている。</t>
  </si>
  <si>
    <t>公演ごとに施設利用者および委託業者も含めた緊急時の役割分担を決めている。</t>
  </si>
  <si>
    <t>緊急連絡網が作成されている。</t>
  </si>
  <si>
    <t>防災部署との内線電話や停電時でも可能な公衆電話が設置されている。</t>
  </si>
  <si>
    <t>緊急地震速報もしくはＪアラートにより災害等がいち早く職員に伝達されるしくみがある。</t>
  </si>
  <si>
    <t>どのような場合に誰がどこに報告するか、あらかじめ基準を定めている。</t>
  </si>
  <si>
    <t>施設・設備の点検項目およびチェックポイントを職員が把握している。</t>
  </si>
  <si>
    <t>施設出入り口から観客席までエレベーターを使わず車椅子で移動できる。</t>
  </si>
  <si>
    <t>施設修繕計画に従った計画的な予算措置がなされている。</t>
  </si>
  <si>
    <t>舞台機構の点検項目およびチェックポイントを職員が把握している。</t>
  </si>
  <si>
    <t>誰がいつどこを巡回するか決まっている。</t>
  </si>
  <si>
    <t>警備結果を定められた用紙に記録している。</t>
  </si>
  <si>
    <t>死角となる部分に監視カメラが設置されている。</t>
  </si>
  <si>
    <t>必要に応じて警察署・消防署の指導・協力を得ている。</t>
  </si>
  <si>
    <t>個人情報や機密情報への照会履歴（アクセスログ）を記録している。</t>
  </si>
  <si>
    <t>職員等が受講すべき研修や訓練等が定められている。</t>
  </si>
  <si>
    <t>緊急事態や被害想定を毎回変えながら訓練を実施している。</t>
  </si>
  <si>
    <t>アルバイトや委託業者が参加する訓練を実施している。</t>
  </si>
  <si>
    <t>文化ボランティアが参加する訓練を実施している。</t>
  </si>
  <si>
    <t>初期消火を適切に行なうための訓練を実施している。</t>
  </si>
  <si>
    <t>職員のほぼ全員が救命講習を受講している。</t>
  </si>
  <si>
    <t>実際の状況に近い状態をつくって訓練を実施している。</t>
  </si>
  <si>
    <t>武力攻撃やテロを想定した訓練を実施している。</t>
  </si>
  <si>
    <t>報道機関等の取材や記者会見等に対応するための訓練を実施している。</t>
  </si>
  <si>
    <t>職員やボランティア等が参加し、与えられた状況（条件）に応じて予測や判断をしていく訓練を実施している。</t>
  </si>
  <si>
    <t>観客等に公演前に禁止事項についてアナウンスしている。</t>
  </si>
  <si>
    <t>禁止事項を守れない利用者や観客に対する対応方法について決めている。</t>
  </si>
  <si>
    <t>地震や火災発生時の初動対応マニュアルが作成されている。</t>
  </si>
  <si>
    <t>不審者対策や爆破予告への対応マニュアルが作成されている。</t>
  </si>
  <si>
    <t>緊急事態が発生した場合の観客へのアナウンス文案が作成されている。</t>
  </si>
  <si>
    <t>情報の種類ごとに取扱者（登録・照会・破棄）および保管場所を決めている。</t>
  </si>
  <si>
    <t>計画やマニュアルを作成する際、関係者に確認してもらっている。</t>
  </si>
  <si>
    <t>計画やマニュアルを職員に配布、またはいつでも見れる場所に設置している。</t>
  </si>
  <si>
    <t>委託業者用のマニュアルを作成し、配布している。</t>
  </si>
  <si>
    <t>マニュアルに基づいたハンドブック（携帯カード）を作成し、配布している。</t>
  </si>
  <si>
    <t>マニュアルに基づいた研修や訓練を実施している。</t>
  </si>
  <si>
    <t>職員が数日間避難生活を送ることができる食料や毛布、医薬品等を備蓄している。</t>
  </si>
  <si>
    <t>評価結果</t>
  </si>
  <si>
    <t>分類3-4</t>
  </si>
  <si>
    <t>A</t>
  </si>
  <si>
    <t>B</t>
  </si>
  <si>
    <t>C</t>
  </si>
  <si>
    <t>D</t>
  </si>
  <si>
    <t>整備・点検
・警備</t>
  </si>
  <si>
    <t>チェック2</t>
  </si>
  <si>
    <t>チェック3</t>
  </si>
  <si>
    <t>チェック4</t>
  </si>
  <si>
    <t>チェック5</t>
  </si>
  <si>
    <t>チェック6</t>
  </si>
  <si>
    <t>チェック1</t>
  </si>
  <si>
    <t>教育・訓練について</t>
  </si>
  <si>
    <t>計画・マニュアルについて</t>
  </si>
  <si>
    <t>分類1</t>
  </si>
  <si>
    <t>分類2</t>
  </si>
  <si>
    <t>分類3</t>
  </si>
  <si>
    <t>分類4</t>
  </si>
  <si>
    <t>リスク把握・評価</t>
  </si>
  <si>
    <t>人員・体制</t>
  </si>
  <si>
    <t>分類4-1</t>
  </si>
  <si>
    <t>分類4-2</t>
  </si>
  <si>
    <t>分類4-3</t>
  </si>
  <si>
    <t>分類4-4</t>
  </si>
  <si>
    <t>分類1-1</t>
  </si>
  <si>
    <t>分類1-2</t>
  </si>
  <si>
    <t>分類1-3</t>
  </si>
  <si>
    <t>分類1-4</t>
  </si>
  <si>
    <t xml:space="preserve"> 点 　12点中</t>
  </si>
  <si>
    <t>分類2-1</t>
  </si>
  <si>
    <t>分類2-2</t>
  </si>
  <si>
    <t>分類2-3</t>
  </si>
  <si>
    <t>分類2-4</t>
  </si>
  <si>
    <t>分類5-1</t>
  </si>
  <si>
    <t>分類5-2</t>
  </si>
  <si>
    <t>分類5-3</t>
  </si>
  <si>
    <t>分類5-4</t>
  </si>
  <si>
    <t>分類6-1</t>
  </si>
  <si>
    <t>分類6-2</t>
  </si>
  <si>
    <t>分類6-3</t>
  </si>
  <si>
    <t>分類6-4</t>
  </si>
  <si>
    <t>比較的、よくリスク把握がされています。ただし、以下の点を強化する必要があります。</t>
  </si>
  <si>
    <t>比較的、緊急時に対応できる体制づくりがされています。ただし、以下の点を強化する必要があります。</t>
  </si>
  <si>
    <t>比較的、リスク発生を防止するための整備、点検、警備がされています。ただし、以下の点を強化する必要があります。</t>
  </si>
  <si>
    <t>比較的、緊急時に迅速かつ適切な行動・判断ができるための教育・訓練がされています。ただし、以下の点を強化する必要があります。</t>
  </si>
  <si>
    <t>比較的、よく計画・マニュアルが作成されています。ただし、以下の点を強化する必要があります。</t>
  </si>
  <si>
    <t>整備・点検
・警備</t>
  </si>
  <si>
    <t>計画・
マニュアル</t>
  </si>
  <si>
    <t>資機材・
避難物資</t>
  </si>
  <si>
    <t>○</t>
  </si>
  <si>
    <t>□</t>
  </si>
  <si>
    <t>犯罪、テロ行為につながる不審者・不審物の特徴をリストアップしている。</t>
  </si>
  <si>
    <t>施設のリスクについて施設所有者（設置者）に報告している。</t>
  </si>
  <si>
    <t>周辺施設において事故等があった場合の影響について把握している。</t>
  </si>
  <si>
    <t>朝礼や業務日誌等で毎日（公演ごと）ヒヤリ・ハットの経験について話をしている。</t>
  </si>
  <si>
    <t>事故や犯罪等が起きやすい場所や状況を把握していますか？</t>
  </si>
  <si>
    <t>緊急事態が発生した時の影響を把握していますか？</t>
  </si>
  <si>
    <t>いざというときに避難物資が確実に供給できるようになっていますか？</t>
  </si>
  <si>
    <t>あなたの施設の危機管理／リスク・マネジメント度　診断結果</t>
  </si>
  <si>
    <t>実施日：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</si>
</sst>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7">
    <font>
      <sz val="12"/>
      <name val="ＭＳ 明朝"/>
      <family val="1"/>
    </font>
    <font>
      <sz val="6"/>
      <name val="ＭＳ 明朝"/>
      <family val="1"/>
    </font>
    <font>
      <sz val="9"/>
      <name val="MS UI Gothic"/>
      <family val="3"/>
    </font>
    <font>
      <sz val="11"/>
      <name val="HGｺﾞｼｯｸE"/>
      <family val="3"/>
    </font>
    <font>
      <sz val="12"/>
      <name val="HGｺﾞｼｯｸE"/>
      <family val="3"/>
    </font>
    <font>
      <sz val="12"/>
      <color indexed="9"/>
      <name val="ＭＳ 明朝"/>
      <family val="1"/>
    </font>
    <font>
      <sz val="10"/>
      <color indexed="9"/>
      <name val="ＭＳ 明朝"/>
      <family val="1"/>
    </font>
    <font>
      <sz val="10"/>
      <color indexed="10"/>
      <name val="ＭＳ 明朝"/>
      <family val="1"/>
    </font>
    <font>
      <sz val="10.5"/>
      <name val="HG丸ｺﾞｼｯｸM-PRO"/>
      <family val="3"/>
    </font>
    <font>
      <u val="single"/>
      <sz val="12"/>
      <color indexed="12"/>
      <name val="ＭＳ 明朝"/>
      <family val="1"/>
    </font>
    <font>
      <sz val="12"/>
      <color indexed="10"/>
      <name val="ＭＳ 明朝"/>
      <family val="1"/>
    </font>
    <font>
      <sz val="11"/>
      <name val="ＭＳ Ｐ明朝"/>
      <family val="1"/>
    </font>
    <font>
      <sz val="11"/>
      <color indexed="55"/>
      <name val="ＭＳ Ｐ明朝"/>
      <family val="1"/>
    </font>
    <font>
      <sz val="11"/>
      <color indexed="12"/>
      <name val="ＭＳ Ｐ明朝"/>
      <family val="1"/>
    </font>
    <font>
      <sz val="12"/>
      <name val="ＭＳ Ｐ明朝"/>
      <family val="1"/>
    </font>
    <font>
      <sz val="11"/>
      <name val="ＭＳ Ｐゴシック"/>
      <family val="3"/>
    </font>
    <font>
      <b/>
      <sz val="9"/>
      <name val="ＭＳ Ｐゴシック"/>
      <family val="3"/>
    </font>
    <font>
      <sz val="9"/>
      <name val="ＭＳ Ｐゴシック"/>
      <family val="3"/>
    </font>
    <font>
      <sz val="11"/>
      <name val="ＭＳ 明朝"/>
      <family val="1"/>
    </font>
    <font>
      <sz val="10"/>
      <name val="ＭＳ 明朝"/>
      <family val="1"/>
    </font>
    <font>
      <sz val="22"/>
      <name val="ＤＦ特太ゴシック体"/>
      <family val="3"/>
    </font>
    <font>
      <sz val="12"/>
      <name val="ＭＳ ゴシック"/>
      <family val="3"/>
    </font>
    <font>
      <sz val="11"/>
      <name val="HG丸ｺﾞｼｯｸM-PRO"/>
      <family val="3"/>
    </font>
    <font>
      <sz val="12"/>
      <name val="HG丸ｺﾞｼｯｸM-PRO"/>
      <family val="3"/>
    </font>
    <font>
      <sz val="22"/>
      <name val="ＭＳ 明朝"/>
      <family val="1"/>
    </font>
    <font>
      <sz val="20"/>
      <name val="ＤＦ特太ゴシック体"/>
      <family val="3"/>
    </font>
    <font>
      <sz val="11"/>
      <name val="ＭＳ ゴシック"/>
      <family val="3"/>
    </font>
    <font>
      <sz val="16"/>
      <name val="HGｺﾞｼｯｸE"/>
      <family val="3"/>
    </font>
    <font>
      <sz val="16"/>
      <name val="ＭＳ 明朝"/>
      <family val="1"/>
    </font>
    <font>
      <sz val="14"/>
      <name val="HGｺﾞｼｯｸE"/>
      <family val="3"/>
    </font>
    <font>
      <sz val="12"/>
      <color indexed="10"/>
      <name val="ＭＳ ゴシック"/>
      <family val="3"/>
    </font>
    <font>
      <sz val="11"/>
      <color indexed="10"/>
      <name val="HG丸ｺﾞｼｯｸM-PRO"/>
      <family val="3"/>
    </font>
    <font>
      <sz val="12"/>
      <color indexed="10"/>
      <name val="HG丸ｺﾞｼｯｸM-PRO"/>
      <family val="3"/>
    </font>
    <font>
      <sz val="18"/>
      <color indexed="9"/>
      <name val="HG創英角ｺﾞｼｯｸUB"/>
      <family val="3"/>
    </font>
    <font>
      <sz val="12"/>
      <color indexed="46"/>
      <name val="ＭＳ 明朝"/>
      <family val="1"/>
    </font>
    <font>
      <sz val="10"/>
      <color indexed="46"/>
      <name val="ＭＳ 明朝"/>
      <family val="1"/>
    </font>
    <font>
      <b/>
      <sz val="8"/>
      <name val="ＭＳ 明朝"/>
      <family val="2"/>
    </font>
  </fonts>
  <fills count="1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49">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style="medium"/>
      <right style="medium"/>
      <top style="thin"/>
      <bottom style="hair"/>
    </border>
    <border>
      <left style="thin"/>
      <right style="medium"/>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medium"/>
      <right style="medium"/>
      <top style="hair"/>
      <bottom style="hair"/>
    </border>
    <border>
      <left style="thin"/>
      <right style="medium"/>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medium"/>
      <top style="hair"/>
      <bottom style="thin"/>
    </border>
    <border>
      <left style="thin"/>
      <right style="medium"/>
      <top style="hair"/>
      <bottom style="medium"/>
    </border>
    <border>
      <left style="medium"/>
      <right style="medium"/>
      <top style="hair"/>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thin"/>
    </border>
    <border>
      <left style="thin"/>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2">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7" fillId="0" borderId="0" xfId="0" applyFont="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10" fillId="0" borderId="0" xfId="0" applyFont="1" applyAlignment="1">
      <alignment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2"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left" vertical="center"/>
    </xf>
    <xf numFmtId="0" fontId="11" fillId="0" borderId="0" xfId="0" applyFont="1" applyFill="1" applyAlignment="1">
      <alignment horizontal="center" vertical="center"/>
    </xf>
    <xf numFmtId="0" fontId="13" fillId="0"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0" borderId="13" xfId="0" applyFont="1" applyFill="1" applyBorder="1" applyAlignment="1">
      <alignment vertical="center"/>
    </xf>
    <xf numFmtId="0" fontId="13" fillId="0"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0" borderId="18" xfId="0" applyFont="1" applyFill="1" applyBorder="1" applyAlignment="1">
      <alignment vertical="center"/>
    </xf>
    <xf numFmtId="0" fontId="13" fillId="0"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0" borderId="23" xfId="0" applyFont="1" applyFill="1" applyBorder="1" applyAlignment="1">
      <alignment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vertical="center"/>
    </xf>
    <xf numFmtId="0" fontId="11" fillId="0" borderId="0" xfId="0" applyFont="1" applyFill="1" applyAlignment="1">
      <alignment vertical="center" wrapText="1"/>
    </xf>
    <xf numFmtId="0" fontId="11" fillId="0" borderId="0" xfId="0" applyFont="1" applyFill="1" applyAlignment="1">
      <alignment horizontal="left" vertical="center"/>
    </xf>
    <xf numFmtId="0" fontId="15"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0" fontId="11" fillId="0" borderId="6" xfId="0" applyFont="1" applyBorder="1" applyAlignment="1">
      <alignment horizontal="center" vertical="center"/>
    </xf>
    <xf numFmtId="0" fontId="11" fillId="0" borderId="6" xfId="0" applyFont="1" applyBorder="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0" fillId="0" borderId="0" xfId="0"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0" fillId="0" borderId="0" xfId="0"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3" xfId="0" applyFont="1" applyBorder="1" applyAlignment="1">
      <alignment vertical="center"/>
    </xf>
    <xf numFmtId="0" fontId="23" fillId="0" borderId="1" xfId="0" applyFont="1" applyBorder="1" applyAlignment="1">
      <alignment vertical="center"/>
    </xf>
    <xf numFmtId="0" fontId="0" fillId="0" borderId="1" xfId="0" applyBorder="1" applyAlignment="1">
      <alignment vertical="center"/>
    </xf>
    <xf numFmtId="0" fontId="0" fillId="0" borderId="26" xfId="0" applyBorder="1" applyAlignment="1">
      <alignment vertical="center"/>
    </xf>
    <xf numFmtId="0" fontId="22" fillId="0" borderId="4" xfId="0" applyFont="1" applyBorder="1" applyAlignment="1">
      <alignment vertical="center"/>
    </xf>
    <xf numFmtId="0" fontId="0" fillId="0" borderId="27" xfId="0" applyBorder="1" applyAlignment="1">
      <alignment vertical="center"/>
    </xf>
    <xf numFmtId="0" fontId="22" fillId="0" borderId="5" xfId="0" applyFont="1" applyBorder="1" applyAlignment="1">
      <alignment vertical="center"/>
    </xf>
    <xf numFmtId="0" fontId="23" fillId="0" borderId="2" xfId="0" applyFont="1" applyBorder="1" applyAlignment="1">
      <alignment vertical="center"/>
    </xf>
    <xf numFmtId="0" fontId="0" fillId="0" borderId="2" xfId="0" applyBorder="1" applyAlignment="1">
      <alignment vertical="center"/>
    </xf>
    <xf numFmtId="0" fontId="0" fillId="0" borderId="28" xfId="0" applyBorder="1" applyAlignment="1">
      <alignment vertical="center"/>
    </xf>
    <xf numFmtId="0" fontId="0" fillId="0"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6" fillId="0" borderId="0" xfId="0" applyNumberFormat="1" applyFont="1" applyAlignment="1">
      <alignment vertical="center"/>
    </xf>
    <xf numFmtId="0" fontId="0" fillId="0" borderId="0" xfId="0" applyFill="1" applyAlignment="1">
      <alignment vertical="center"/>
    </xf>
    <xf numFmtId="0" fontId="29" fillId="0" borderId="0" xfId="0" applyFont="1" applyAlignment="1">
      <alignment vertical="center"/>
    </xf>
    <xf numFmtId="0" fontId="29" fillId="0" borderId="0" xfId="0" applyFont="1" applyAlignment="1">
      <alignment horizontal="right" vertical="center"/>
    </xf>
    <xf numFmtId="176" fontId="29" fillId="0" borderId="0" xfId="0" applyNumberFormat="1" applyFont="1" applyAlignment="1">
      <alignment horizontal="left" vertical="center"/>
    </xf>
    <xf numFmtId="0" fontId="0" fillId="3" borderId="0" xfId="0" applyFill="1" applyAlignment="1">
      <alignment vertical="center"/>
    </xf>
    <xf numFmtId="0" fontId="0" fillId="4" borderId="0" xfId="0" applyFill="1" applyAlignment="1">
      <alignment vertical="center"/>
    </xf>
    <xf numFmtId="0" fontId="0" fillId="5" borderId="0" xfId="0" applyFill="1" applyAlignment="1">
      <alignment vertical="center"/>
    </xf>
    <xf numFmtId="0" fontId="4" fillId="4" borderId="0" xfId="0" applyFont="1" applyFill="1" applyAlignment="1">
      <alignment horizontal="left" vertical="center"/>
    </xf>
    <xf numFmtId="0" fontId="4" fillId="4" borderId="0" xfId="0" applyFont="1" applyFill="1" applyAlignment="1">
      <alignment vertical="center"/>
    </xf>
    <xf numFmtId="0" fontId="3" fillId="4" borderId="0" xfId="0" applyFont="1" applyFill="1" applyAlignment="1">
      <alignment vertical="center"/>
    </xf>
    <xf numFmtId="0" fontId="4" fillId="5" borderId="0" xfId="0" applyFont="1" applyFill="1" applyAlignment="1">
      <alignment horizontal="left" vertical="center"/>
    </xf>
    <xf numFmtId="0" fontId="4" fillId="5" borderId="0" xfId="0" applyFont="1" applyFill="1" applyAlignment="1">
      <alignment vertical="center"/>
    </xf>
    <xf numFmtId="0" fontId="3" fillId="5" borderId="0" xfId="0" applyFont="1" applyFill="1" applyAlignment="1">
      <alignment vertical="center"/>
    </xf>
    <xf numFmtId="0" fontId="4" fillId="3" borderId="0" xfId="0" applyFont="1" applyFill="1" applyAlignment="1">
      <alignment horizontal="left" vertical="center"/>
    </xf>
    <xf numFmtId="0" fontId="4" fillId="3" borderId="0" xfId="0" applyFont="1" applyFill="1" applyAlignment="1">
      <alignment vertical="center"/>
    </xf>
    <xf numFmtId="0" fontId="3" fillId="3" borderId="0" xfId="0" applyFont="1" applyFill="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0" fillId="6" borderId="0" xfId="0" applyFill="1" applyAlignment="1">
      <alignment vertical="center"/>
    </xf>
    <xf numFmtId="0" fontId="4" fillId="6" borderId="0" xfId="0" applyFont="1" applyFill="1" applyAlignment="1">
      <alignment horizontal="left" vertical="center"/>
    </xf>
    <xf numFmtId="0" fontId="4" fillId="6" borderId="0" xfId="0" applyFont="1" applyFill="1" applyAlignment="1">
      <alignment vertical="center"/>
    </xf>
    <xf numFmtId="0" fontId="3" fillId="6" borderId="0" xfId="0" applyFont="1" applyFill="1" applyAlignment="1">
      <alignment vertical="center"/>
    </xf>
    <xf numFmtId="0" fontId="0" fillId="7" borderId="0" xfId="0" applyFill="1" applyAlignment="1">
      <alignment vertical="center"/>
    </xf>
    <xf numFmtId="0" fontId="3" fillId="7" borderId="0" xfId="0" applyFont="1" applyFill="1" applyAlignment="1">
      <alignment vertical="center"/>
    </xf>
    <xf numFmtId="0" fontId="4" fillId="7" borderId="0" xfId="0" applyFont="1" applyFill="1" applyAlignment="1">
      <alignment horizontal="left" vertical="center"/>
    </xf>
    <xf numFmtId="0" fontId="4" fillId="7" borderId="0" xfId="0" applyFont="1" applyFill="1" applyAlignment="1">
      <alignment vertical="center"/>
    </xf>
    <xf numFmtId="0" fontId="0" fillId="8" borderId="0" xfId="0" applyFill="1" applyAlignment="1">
      <alignment vertical="center"/>
    </xf>
    <xf numFmtId="0" fontId="3" fillId="8" borderId="0" xfId="0" applyFont="1" applyFill="1" applyAlignment="1">
      <alignment vertical="center"/>
    </xf>
    <xf numFmtId="0" fontId="4" fillId="8" borderId="0" xfId="0" applyFont="1" applyFill="1" applyAlignment="1">
      <alignment horizontal="left" vertical="center"/>
    </xf>
    <xf numFmtId="0" fontId="4" fillId="8" borderId="0" xfId="0" applyFont="1" applyFill="1" applyAlignment="1">
      <alignment vertical="center"/>
    </xf>
    <xf numFmtId="0" fontId="0"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horizontal="center" vertical="center"/>
    </xf>
    <xf numFmtId="0" fontId="35" fillId="0" borderId="0" xfId="0" applyFont="1" applyFill="1" applyAlignment="1">
      <alignment vertical="center"/>
    </xf>
    <xf numFmtId="0" fontId="0" fillId="0" borderId="0" xfId="0" applyFont="1" applyAlignment="1">
      <alignment vertical="center"/>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2" xfId="0" applyFont="1" applyFill="1" applyBorder="1" applyAlignment="1">
      <alignment horizontal="left" vertical="center"/>
    </xf>
    <xf numFmtId="0" fontId="27" fillId="0" borderId="26" xfId="0" applyFont="1" applyFill="1" applyBorder="1" applyAlignment="1">
      <alignment horizontal="center" vertical="center"/>
    </xf>
    <xf numFmtId="0" fontId="28" fillId="0" borderId="28"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7" fillId="9" borderId="29" xfId="0" applyFont="1" applyFill="1" applyBorder="1" applyAlignment="1">
      <alignment horizontal="center" vertical="center"/>
    </xf>
    <xf numFmtId="0" fontId="27" fillId="9" borderId="30" xfId="0" applyFont="1" applyFill="1" applyBorder="1" applyAlignment="1">
      <alignment horizontal="center" vertical="center"/>
    </xf>
    <xf numFmtId="0" fontId="29" fillId="0" borderId="28"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6" xfId="0" applyFont="1" applyFill="1" applyBorder="1" applyAlignment="1">
      <alignment vertical="top" wrapText="1"/>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vertical="top" wrapText="1"/>
    </xf>
    <xf numFmtId="0" fontId="11" fillId="0" borderId="40" xfId="0" applyFont="1" applyFill="1" applyBorder="1" applyAlignment="1">
      <alignment vertical="top" wrapText="1"/>
    </xf>
    <xf numFmtId="0" fontId="11" fillId="0" borderId="34" xfId="0" applyFont="1" applyFill="1" applyBorder="1" applyAlignment="1">
      <alignment vertical="top" wrapText="1"/>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1" fillId="0" borderId="7" xfId="0" applyFont="1" applyFill="1" applyBorder="1" applyAlignment="1">
      <alignment vertical="top"/>
    </xf>
    <xf numFmtId="0" fontId="11" fillId="0" borderId="6" xfId="0" applyFont="1" applyFill="1" applyBorder="1" applyAlignment="1">
      <alignment horizontal="center" vertical="top"/>
    </xf>
    <xf numFmtId="0" fontId="11" fillId="0" borderId="7" xfId="0" applyFont="1" applyFill="1" applyBorder="1" applyAlignment="1">
      <alignment vertical="top" wrapText="1"/>
    </xf>
    <xf numFmtId="0" fontId="14" fillId="0" borderId="7" xfId="0" applyFont="1" applyFill="1" applyBorder="1" applyAlignment="1">
      <alignment vertical="top"/>
    </xf>
    <xf numFmtId="0" fontId="14" fillId="0" borderId="6" xfId="0" applyFont="1" applyFill="1" applyBorder="1" applyAlignment="1">
      <alignment horizontal="center" vertical="top"/>
    </xf>
    <xf numFmtId="0" fontId="11" fillId="0" borderId="35" xfId="0" applyFont="1" applyFill="1" applyBorder="1" applyAlignment="1">
      <alignment vertical="top" wrapText="1"/>
    </xf>
    <xf numFmtId="0" fontId="11" fillId="0" borderId="36" xfId="0" applyFont="1" applyFill="1" applyBorder="1" applyAlignment="1">
      <alignment horizontal="center" vertical="top"/>
    </xf>
    <xf numFmtId="0" fontId="11" fillId="0" borderId="41" xfId="0" applyFont="1" applyFill="1" applyBorder="1" applyAlignment="1">
      <alignment horizontal="center" vertical="top"/>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xf>
    <xf numFmtId="0" fontId="11" fillId="0" borderId="39" xfId="0" applyFont="1" applyBorder="1" applyAlignment="1">
      <alignment vertical="top"/>
    </xf>
    <xf numFmtId="0" fontId="11" fillId="0" borderId="40" xfId="0" applyFont="1" applyBorder="1" applyAlignment="1">
      <alignment vertical="top"/>
    </xf>
    <xf numFmtId="0" fontId="11" fillId="0" borderId="34" xfId="0" applyFont="1" applyBorder="1" applyAlignment="1">
      <alignment vertical="top"/>
    </xf>
    <xf numFmtId="0" fontId="11" fillId="0" borderId="39" xfId="0" applyFont="1" applyBorder="1" applyAlignment="1">
      <alignment vertical="top" wrapText="1"/>
    </xf>
    <xf numFmtId="0" fontId="11" fillId="0" borderId="40" xfId="0" applyFont="1" applyBorder="1" applyAlignment="1">
      <alignment vertical="top" wrapText="1"/>
    </xf>
    <xf numFmtId="0" fontId="11" fillId="0" borderId="34" xfId="0" applyFont="1" applyBorder="1" applyAlignment="1">
      <alignment vertical="top" wrapText="1"/>
    </xf>
    <xf numFmtId="0" fontId="4" fillId="8" borderId="0" xfId="0" applyFont="1" applyFill="1" applyAlignment="1">
      <alignment horizontal="center" vertical="center"/>
    </xf>
    <xf numFmtId="0" fontId="20" fillId="0" borderId="0" xfId="0" applyFont="1" applyAlignment="1">
      <alignment horizontal="center" vertical="center"/>
    </xf>
    <xf numFmtId="0" fontId="4" fillId="4" borderId="0" xfId="0" applyFont="1" applyFill="1" applyAlignment="1">
      <alignment horizontal="center" vertical="center"/>
    </xf>
    <xf numFmtId="0" fontId="4" fillId="5" borderId="0" xfId="0" applyFont="1" applyFill="1" applyAlignment="1">
      <alignment horizontal="center" vertical="center"/>
    </xf>
    <xf numFmtId="0" fontId="4" fillId="3" borderId="0" xfId="0" applyFont="1" applyFill="1" applyAlignment="1">
      <alignment horizontal="center" vertical="center"/>
    </xf>
    <xf numFmtId="0" fontId="4" fillId="6" borderId="0" xfId="0" applyFont="1" applyFill="1" applyAlignment="1">
      <alignment horizontal="center"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2" fillId="0" borderId="5"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28" xfId="0" applyFont="1" applyBorder="1" applyAlignment="1">
      <alignment horizontal="left" vertical="center" shrinkToFit="1"/>
    </xf>
    <xf numFmtId="0" fontId="22" fillId="0" borderId="3"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26" xfId="0" applyFont="1" applyBorder="1" applyAlignment="1">
      <alignment horizontal="left" vertical="center" shrinkToFit="1"/>
    </xf>
    <xf numFmtId="0" fontId="22" fillId="0" borderId="4"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27" xfId="0" applyFont="1" applyBorder="1" applyAlignment="1">
      <alignment horizontal="left" vertical="center" shrinkToFit="1"/>
    </xf>
    <xf numFmtId="0" fontId="4" fillId="7" borderId="0" xfId="0" applyFont="1" applyFill="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375"/>
          <c:y val="0.16575"/>
          <c:w val="0.7505"/>
          <c:h val="0.62525"/>
        </c:manualLayout>
      </c:layout>
      <c:radarChart>
        <c:radarStyle val="filled"/>
        <c:varyColors val="0"/>
        <c:ser>
          <c:idx val="0"/>
          <c:order val="0"/>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'評価結果'!$B$66:$B$71</c:f>
              <c:strCache/>
            </c:strRef>
          </c:cat>
          <c:val>
            <c:numRef>
              <c:f>'評価結果'!$C$66:$C$71</c:f>
              <c:numCache/>
            </c:numRef>
          </c:val>
        </c:ser>
        <c:axId val="64249376"/>
        <c:axId val="41373473"/>
      </c:radarChart>
      <c:catAx>
        <c:axId val="64249376"/>
        <c:scaling>
          <c:orientation val="minMax"/>
        </c:scaling>
        <c:axPos val="b"/>
        <c:majorGridlines/>
        <c:delete val="0"/>
        <c:numFmt formatCode="General" sourceLinked="1"/>
        <c:majorTickMark val="in"/>
        <c:minorTickMark val="none"/>
        <c:tickLblPos val="nextTo"/>
        <c:txPr>
          <a:bodyPr/>
          <a:lstStyle/>
          <a:p>
            <a:pPr>
              <a:defRPr lang="en-US" cap="none" sz="1100" b="0" i="0" u="none" baseline="0"/>
            </a:pPr>
          </a:p>
        </c:txPr>
        <c:crossAx val="41373473"/>
        <c:crosses val="autoZero"/>
        <c:auto val="1"/>
        <c:lblOffset val="100"/>
        <c:noMultiLvlLbl val="0"/>
      </c:catAx>
      <c:valAx>
        <c:axId val="41373473"/>
        <c:scaling>
          <c:orientation val="minMax"/>
          <c:max val="12"/>
        </c:scaling>
        <c:axPos val="l"/>
        <c:majorGridlines>
          <c:spPr>
            <a:ln w="3175">
              <a:solidFill/>
              <a:prstDash val="sysDot"/>
            </a:ln>
          </c:spPr>
        </c:majorGridlines>
        <c:delete val="0"/>
        <c:numFmt formatCode="General" sourceLinked="1"/>
        <c:majorTickMark val="cross"/>
        <c:minorTickMark val="cross"/>
        <c:tickLblPos val="nextTo"/>
        <c:spPr>
          <a:ln w="12700">
            <a:solidFill/>
          </a:ln>
        </c:spPr>
        <c:txPr>
          <a:bodyPr/>
          <a:lstStyle/>
          <a:p>
            <a:pPr>
              <a:defRPr lang="en-US" cap="none" sz="1100" b="0" i="0" u="none" baseline="0"/>
            </a:pPr>
          </a:p>
        </c:txPr>
        <c:crossAx val="64249376"/>
        <c:crossesAt val="1"/>
        <c:crossBetween val="between"/>
        <c:dispUnits/>
        <c:majorUnit val="3"/>
        <c:minorUnit val="3"/>
      </c:valAx>
      <c:spPr>
        <a:noFill/>
        <a:ln>
          <a:noFill/>
        </a:ln>
      </c:spPr>
    </c:plotArea>
    <c:plotVisOnly val="1"/>
    <c:dispBlanksAs val="gap"/>
    <c:showDLblsOverMax val="0"/>
  </c:chart>
  <c:spPr>
    <a:ln w="3175">
      <a:noFill/>
    </a:ln>
  </c:spPr>
  <c:txPr>
    <a:bodyPr vert="horz" rot="0"/>
    <a:lstStyle/>
    <a:p>
      <a:pPr>
        <a:defRPr lang="en-US" cap="none" sz="1100" b="0" i="0" u="none" baseline="0">
          <a:latin typeface="ＭＳ 明朝"/>
          <a:ea typeface="ＭＳ 明朝"/>
          <a:cs typeface="ＭＳ 明朝"/>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28</xdr:row>
      <xdr:rowOff>9525</xdr:rowOff>
    </xdr:to>
    <xdr:sp>
      <xdr:nvSpPr>
        <xdr:cNvPr id="1" name="Rectangle 6"/>
        <xdr:cNvSpPr>
          <a:spLocks/>
        </xdr:cNvSpPr>
      </xdr:nvSpPr>
      <xdr:spPr>
        <a:xfrm>
          <a:off x="352425" y="180975"/>
          <a:ext cx="10525125" cy="5772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10"/>
        <xdr:cNvSpPr>
          <a:spLocks/>
        </xdr:cNvSpPr>
      </xdr:nvSpPr>
      <xdr:spPr>
        <a:xfrm>
          <a:off x="685800" y="371475"/>
          <a:ext cx="4200525" cy="371475"/>
        </a:xfrm>
        <a:prstGeom prst="roundRect">
          <a:avLst/>
        </a:prstGeom>
        <a:solidFill>
          <a:srgbClr val="FF9900"/>
        </a:solidFill>
        <a:ln w="9525" cmpd="sng">
          <a:noFill/>
        </a:ln>
      </xdr:spPr>
      <xdr:txBody>
        <a:bodyPr vertOverflow="clip" wrap="square" anchor="ctr"/>
        <a:p>
          <a:pPr algn="ctr">
            <a:defRPr/>
          </a:pPr>
          <a:r>
            <a:rPr lang="en-US" cap="none" sz="1800" b="0" i="0" u="none" baseline="0">
              <a:solidFill>
                <a:srgbClr val="FFFFFF"/>
              </a:solidFill>
            </a:rPr>
            <a:t>リスク把握・評価について</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40"/>
        <xdr:cNvSpPr>
          <a:spLocks/>
        </xdr:cNvSpPr>
      </xdr:nvSpPr>
      <xdr:spPr>
        <a:xfrm flipH="1">
          <a:off x="6877050" y="400050"/>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35</xdr:row>
      <xdr:rowOff>0</xdr:rowOff>
    </xdr:to>
    <xdr:sp>
      <xdr:nvSpPr>
        <xdr:cNvPr id="1" name="Rectangle 1"/>
        <xdr:cNvSpPr>
          <a:spLocks/>
        </xdr:cNvSpPr>
      </xdr:nvSpPr>
      <xdr:spPr>
        <a:xfrm>
          <a:off x="352425" y="180975"/>
          <a:ext cx="10525125" cy="74961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2"/>
        <xdr:cNvSpPr>
          <a:spLocks/>
        </xdr:cNvSpPr>
      </xdr:nvSpPr>
      <xdr:spPr>
        <a:xfrm>
          <a:off x="685800" y="371475"/>
          <a:ext cx="4200525" cy="371475"/>
        </a:xfrm>
        <a:prstGeom prst="roundRect">
          <a:avLst/>
        </a:prstGeom>
        <a:solidFill>
          <a:srgbClr val="FFCC00"/>
        </a:solidFill>
        <a:ln w="9525" cmpd="sng">
          <a:noFill/>
        </a:ln>
      </xdr:spPr>
      <xdr:txBody>
        <a:bodyPr vertOverflow="clip" wrap="square" anchor="ctr"/>
        <a:p>
          <a:pPr algn="ctr">
            <a:defRPr/>
          </a:pPr>
          <a:r>
            <a:rPr lang="en-US" cap="none" sz="1800" b="0" i="0" u="none" baseline="0">
              <a:solidFill>
                <a:srgbClr val="FFFFFF"/>
              </a:solidFill>
            </a:rPr>
            <a:t>人材・体制について</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28"/>
        <xdr:cNvSpPr>
          <a:spLocks/>
        </xdr:cNvSpPr>
      </xdr:nvSpPr>
      <xdr:spPr>
        <a:xfrm flipH="1">
          <a:off x="6877050" y="400050"/>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32</xdr:row>
      <xdr:rowOff>0</xdr:rowOff>
    </xdr:to>
    <xdr:sp>
      <xdr:nvSpPr>
        <xdr:cNvPr id="1" name="Rectangle 1"/>
        <xdr:cNvSpPr>
          <a:spLocks/>
        </xdr:cNvSpPr>
      </xdr:nvSpPr>
      <xdr:spPr>
        <a:xfrm>
          <a:off x="352425" y="180975"/>
          <a:ext cx="10525125" cy="67532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2"/>
        <xdr:cNvSpPr>
          <a:spLocks/>
        </xdr:cNvSpPr>
      </xdr:nvSpPr>
      <xdr:spPr>
        <a:xfrm>
          <a:off x="685800" y="371475"/>
          <a:ext cx="4200525" cy="371475"/>
        </a:xfrm>
        <a:prstGeom prst="roundRect">
          <a:avLst/>
        </a:prstGeom>
        <a:solidFill>
          <a:srgbClr val="00CC99"/>
        </a:solidFill>
        <a:ln w="9525" cmpd="sng">
          <a:noFill/>
        </a:ln>
      </xdr:spPr>
      <xdr:txBody>
        <a:bodyPr vertOverflow="clip" wrap="square" anchor="ctr"/>
        <a:p>
          <a:pPr algn="ctr">
            <a:defRPr/>
          </a:pPr>
          <a:r>
            <a:rPr lang="en-US" cap="none" sz="1800" b="0" i="0" u="none" baseline="0">
              <a:solidFill>
                <a:srgbClr val="FFFFFF"/>
              </a:solidFill>
            </a:rPr>
            <a:t>整備・点検・警備</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36"/>
        <xdr:cNvSpPr>
          <a:spLocks/>
        </xdr:cNvSpPr>
      </xdr:nvSpPr>
      <xdr:spPr>
        <a:xfrm flipH="1">
          <a:off x="6877050" y="400050"/>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31</xdr:row>
      <xdr:rowOff>0</xdr:rowOff>
    </xdr:to>
    <xdr:sp>
      <xdr:nvSpPr>
        <xdr:cNvPr id="1" name="Rectangle 1"/>
        <xdr:cNvSpPr>
          <a:spLocks/>
        </xdr:cNvSpPr>
      </xdr:nvSpPr>
      <xdr:spPr>
        <a:xfrm>
          <a:off x="352425" y="190500"/>
          <a:ext cx="10525125" cy="65055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2"/>
        <xdr:cNvSpPr>
          <a:spLocks/>
        </xdr:cNvSpPr>
      </xdr:nvSpPr>
      <xdr:spPr>
        <a:xfrm>
          <a:off x="685800" y="381000"/>
          <a:ext cx="4200525" cy="371475"/>
        </a:xfrm>
        <a:prstGeom prst="roundRect">
          <a:avLst/>
        </a:prstGeom>
        <a:solidFill>
          <a:srgbClr val="33CCCC"/>
        </a:solidFill>
        <a:ln w="9525" cmpd="sng">
          <a:noFill/>
        </a:ln>
      </xdr:spPr>
      <xdr:txBody>
        <a:bodyPr vertOverflow="clip" wrap="square" anchor="ctr"/>
        <a:p>
          <a:pPr algn="ctr">
            <a:defRPr/>
          </a:pPr>
          <a:r>
            <a:rPr lang="en-US" cap="none" sz="1800" b="0" i="0" u="none" baseline="0">
              <a:solidFill>
                <a:srgbClr val="FFFFFF"/>
              </a:solidFill>
            </a:rPr>
            <a:t>教育・訓練</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23"/>
        <xdr:cNvSpPr>
          <a:spLocks/>
        </xdr:cNvSpPr>
      </xdr:nvSpPr>
      <xdr:spPr>
        <a:xfrm flipH="1">
          <a:off x="6877050" y="409575"/>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33</xdr:row>
      <xdr:rowOff>9525</xdr:rowOff>
    </xdr:to>
    <xdr:sp>
      <xdr:nvSpPr>
        <xdr:cNvPr id="1" name="Rectangle 1"/>
        <xdr:cNvSpPr>
          <a:spLocks/>
        </xdr:cNvSpPr>
      </xdr:nvSpPr>
      <xdr:spPr>
        <a:xfrm>
          <a:off x="352425" y="190500"/>
          <a:ext cx="10525125" cy="7010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2"/>
        <xdr:cNvSpPr>
          <a:spLocks/>
        </xdr:cNvSpPr>
      </xdr:nvSpPr>
      <xdr:spPr>
        <a:xfrm>
          <a:off x="685800" y="381000"/>
          <a:ext cx="4200525" cy="371475"/>
        </a:xfrm>
        <a:prstGeom prst="roundRect">
          <a:avLst/>
        </a:prstGeom>
        <a:solidFill>
          <a:srgbClr val="3366FF"/>
        </a:solidFill>
        <a:ln w="9525" cmpd="sng">
          <a:noFill/>
        </a:ln>
      </xdr:spPr>
      <xdr:txBody>
        <a:bodyPr vertOverflow="clip" wrap="square" anchor="ctr"/>
        <a:p>
          <a:pPr algn="ctr">
            <a:defRPr/>
          </a:pPr>
          <a:r>
            <a:rPr lang="en-US" cap="none" sz="1800" b="0" i="0" u="none" baseline="0">
              <a:solidFill>
                <a:srgbClr val="FFFFFF"/>
              </a:solidFill>
            </a:rPr>
            <a:t>計画・マニュアル</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25"/>
        <xdr:cNvSpPr>
          <a:spLocks/>
        </xdr:cNvSpPr>
      </xdr:nvSpPr>
      <xdr:spPr>
        <a:xfrm flipH="1">
          <a:off x="6877050" y="409575"/>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15</xdr:col>
      <xdr:colOff>9525</xdr:colOff>
      <xdr:row>26</xdr:row>
      <xdr:rowOff>0</xdr:rowOff>
    </xdr:to>
    <xdr:sp>
      <xdr:nvSpPr>
        <xdr:cNvPr id="1" name="Rectangle 1"/>
        <xdr:cNvSpPr>
          <a:spLocks/>
        </xdr:cNvSpPr>
      </xdr:nvSpPr>
      <xdr:spPr>
        <a:xfrm>
          <a:off x="352425" y="190500"/>
          <a:ext cx="10525125" cy="52673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xdr:row>
      <xdr:rowOff>0</xdr:rowOff>
    </xdr:from>
    <xdr:to>
      <xdr:col>7</xdr:col>
      <xdr:colOff>9525</xdr:colOff>
      <xdr:row>4</xdr:row>
      <xdr:rowOff>9525</xdr:rowOff>
    </xdr:to>
    <xdr:sp>
      <xdr:nvSpPr>
        <xdr:cNvPr id="2" name="Rectangle 2"/>
        <xdr:cNvSpPr>
          <a:spLocks/>
        </xdr:cNvSpPr>
      </xdr:nvSpPr>
      <xdr:spPr>
        <a:xfrm>
          <a:off x="685800" y="381000"/>
          <a:ext cx="4200525" cy="371475"/>
        </a:xfrm>
        <a:prstGeom prst="roundRect">
          <a:avLst/>
        </a:prstGeom>
        <a:solidFill>
          <a:srgbClr val="9933FF"/>
        </a:solidFill>
        <a:ln w="9525" cmpd="sng">
          <a:noFill/>
        </a:ln>
      </xdr:spPr>
      <xdr:txBody>
        <a:bodyPr vertOverflow="clip" wrap="square" anchor="ctr"/>
        <a:p>
          <a:pPr algn="ctr">
            <a:defRPr/>
          </a:pPr>
          <a:r>
            <a:rPr lang="en-US" cap="none" sz="1800" b="0" i="0" u="none" baseline="0">
              <a:solidFill>
                <a:srgbClr val="FFFFFF"/>
              </a:solidFill>
            </a:rPr>
            <a:t>資機材・避難物資</a:t>
          </a:r>
        </a:p>
      </xdr:txBody>
    </xdr:sp>
    <xdr:clientData/>
  </xdr:twoCellAnchor>
  <xdr:twoCellAnchor>
    <xdr:from>
      <xdr:col>9</xdr:col>
      <xdr:colOff>323850</xdr:colOff>
      <xdr:row>2</xdr:row>
      <xdr:rowOff>28575</xdr:rowOff>
    </xdr:from>
    <xdr:to>
      <xdr:col>9</xdr:col>
      <xdr:colOff>723900</xdr:colOff>
      <xdr:row>4</xdr:row>
      <xdr:rowOff>28575</xdr:rowOff>
    </xdr:to>
    <xdr:sp>
      <xdr:nvSpPr>
        <xdr:cNvPr id="3" name="Line 18"/>
        <xdr:cNvSpPr>
          <a:spLocks/>
        </xdr:cNvSpPr>
      </xdr:nvSpPr>
      <xdr:spPr>
        <a:xfrm flipH="1">
          <a:off x="6877050" y="409575"/>
          <a:ext cx="4000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171450</xdr:rowOff>
    </xdr:from>
    <xdr:to>
      <xdr:col>8</xdr:col>
      <xdr:colOff>447675</xdr:colOff>
      <xdr:row>40</xdr:row>
      <xdr:rowOff>161925</xdr:rowOff>
    </xdr:to>
    <xdr:graphicFrame>
      <xdr:nvGraphicFramePr>
        <xdr:cNvPr id="1" name="Chart 1"/>
        <xdr:cNvGraphicFramePr/>
      </xdr:nvGraphicFramePr>
      <xdr:xfrm>
        <a:off x="38100" y="1009650"/>
        <a:ext cx="7115175" cy="6572250"/>
      </xdr:xfrm>
      <a:graphic>
        <a:graphicData uri="http://schemas.openxmlformats.org/drawingml/2006/chart">
          <c:chart xmlns:c="http://schemas.openxmlformats.org/drawingml/2006/chart" r:id="rId1"/>
        </a:graphicData>
      </a:graphic>
    </xdr:graphicFrame>
    <xdr:clientData/>
  </xdr:twoCellAnchor>
  <xdr:twoCellAnchor>
    <xdr:from>
      <xdr:col>18</xdr:col>
      <xdr:colOff>581025</xdr:colOff>
      <xdr:row>3</xdr:row>
      <xdr:rowOff>0</xdr:rowOff>
    </xdr:from>
    <xdr:to>
      <xdr:col>20</xdr:col>
      <xdr:colOff>1790700</xdr:colOff>
      <xdr:row>3</xdr:row>
      <xdr:rowOff>0</xdr:rowOff>
    </xdr:to>
    <xdr:sp>
      <xdr:nvSpPr>
        <xdr:cNvPr id="2" name="Line 7"/>
        <xdr:cNvSpPr>
          <a:spLocks/>
        </xdr:cNvSpPr>
      </xdr:nvSpPr>
      <xdr:spPr>
        <a:xfrm>
          <a:off x="14382750" y="838200"/>
          <a:ext cx="2886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476250</xdr:colOff>
      <xdr:row>2</xdr:row>
      <xdr:rowOff>95250</xdr:rowOff>
    </xdr:from>
    <xdr:to>
      <xdr:col>14</xdr:col>
      <xdr:colOff>514350</xdr:colOff>
      <xdr:row>2</xdr:row>
      <xdr:rowOff>142875</xdr:rowOff>
    </xdr:to>
    <xdr:sp>
      <xdr:nvSpPr>
        <xdr:cNvPr id="3" name="Rectangle 10"/>
        <xdr:cNvSpPr>
          <a:spLocks/>
        </xdr:cNvSpPr>
      </xdr:nvSpPr>
      <xdr:spPr>
        <a:xfrm>
          <a:off x="476250" y="609600"/>
          <a:ext cx="10487025" cy="47625"/>
        </a:xfrm>
        <a:prstGeom prst="roundRect">
          <a:avLst>
            <a:gd name="adj" fmla="val 0"/>
          </a:avLst>
        </a:prstGeom>
        <a:solidFill>
          <a:srgbClr val="003366"/>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B1:Z43"/>
  <sheetViews>
    <sheetView showGridLines="0" showRowColHeaders="0" tabSelected="1"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6" customWidth="1"/>
    <col min="17" max="23" width="5.59765625" style="6" customWidth="1"/>
    <col min="24" max="26" width="9" style="1" customWidth="1"/>
  </cols>
  <sheetData>
    <row r="1" ht="14.25">
      <c r="X1" s="16"/>
    </row>
    <row r="2" spans="2:24" ht="15" thickBot="1">
      <c r="B2" s="93"/>
      <c r="C2" s="93"/>
      <c r="D2" s="93"/>
      <c r="E2" s="93"/>
      <c r="F2" s="93"/>
      <c r="G2" s="93"/>
      <c r="H2" s="93"/>
      <c r="I2" s="93"/>
      <c r="J2" s="93"/>
      <c r="K2" s="93"/>
      <c r="L2" s="93"/>
      <c r="M2" s="93"/>
      <c r="N2" s="93"/>
      <c r="O2" s="93"/>
      <c r="P2" s="2"/>
      <c r="Q2" s="2"/>
      <c r="R2" s="2"/>
      <c r="S2" s="2"/>
      <c r="T2" s="2"/>
      <c r="U2" s="2"/>
      <c r="V2" s="2"/>
      <c r="W2" s="2"/>
      <c r="X2" s="16"/>
    </row>
    <row r="3" spans="2:24" ht="14.25">
      <c r="B3" s="93"/>
      <c r="C3" s="93"/>
      <c r="D3" s="93"/>
      <c r="E3" s="93"/>
      <c r="F3" s="93"/>
      <c r="G3" s="93"/>
      <c r="H3" s="93"/>
      <c r="I3" s="135">
        <f>+U28</f>
        <v>0</v>
      </c>
      <c r="J3" s="93"/>
      <c r="K3" s="93"/>
      <c r="L3" s="93"/>
      <c r="M3" s="93"/>
      <c r="N3" s="93"/>
      <c r="O3" s="93"/>
      <c r="P3" s="2"/>
      <c r="Q3" s="2"/>
      <c r="R3" s="2"/>
      <c r="S3" s="2"/>
      <c r="T3" s="2"/>
      <c r="U3" s="2"/>
      <c r="V3" s="2"/>
      <c r="W3" s="2"/>
      <c r="X3" s="16"/>
    </row>
    <row r="4" spans="2:23" ht="14.25">
      <c r="B4" s="93"/>
      <c r="C4" s="93"/>
      <c r="D4" s="93"/>
      <c r="E4" s="93"/>
      <c r="F4" s="93"/>
      <c r="G4" s="93"/>
      <c r="H4" s="93"/>
      <c r="I4" s="136"/>
      <c r="J4" s="95" t="s">
        <v>317</v>
      </c>
      <c r="K4" s="96"/>
      <c r="L4" s="93"/>
      <c r="M4" s="93"/>
      <c r="N4" s="93"/>
      <c r="O4" s="93"/>
      <c r="P4" s="2"/>
      <c r="Q4" s="2"/>
      <c r="R4" s="2"/>
      <c r="S4" s="2"/>
      <c r="T4" s="2"/>
      <c r="U4" s="2"/>
      <c r="V4" s="2"/>
      <c r="W4" s="2"/>
    </row>
    <row r="5" spans="2:24" ht="14.25">
      <c r="B5" s="93"/>
      <c r="C5" s="97"/>
      <c r="D5" s="93"/>
      <c r="E5" s="93"/>
      <c r="F5" s="93"/>
      <c r="G5" s="93"/>
      <c r="H5" s="93"/>
      <c r="I5" s="93"/>
      <c r="J5" s="93"/>
      <c r="K5" s="93"/>
      <c r="L5" s="93"/>
      <c r="M5" s="93"/>
      <c r="N5" s="93"/>
      <c r="O5" s="93"/>
      <c r="P5" s="59"/>
      <c r="Q5" s="59"/>
      <c r="R5" s="59"/>
      <c r="S5" s="59"/>
      <c r="T5" s="59"/>
      <c r="U5" s="59"/>
      <c r="V5" s="59"/>
      <c r="W5" s="59"/>
      <c r="X5" s="86"/>
    </row>
    <row r="6" spans="2:24" ht="14.25">
      <c r="B6" s="93"/>
      <c r="C6" s="127" t="str">
        <f>+"　質問１ "&amp;'チェックリスト項目'!D3</f>
        <v>　質問１ 事故や犯罪等が起きやすい場所や状況を把握していますか？</v>
      </c>
      <c r="D6" s="128"/>
      <c r="E6" s="128"/>
      <c r="F6" s="128"/>
      <c r="G6" s="128"/>
      <c r="H6" s="128"/>
      <c r="I6" s="128"/>
      <c r="J6" s="128"/>
      <c r="K6" s="128"/>
      <c r="L6" s="128"/>
      <c r="M6" s="128"/>
      <c r="N6" s="131"/>
      <c r="O6" s="93"/>
      <c r="P6" s="59"/>
      <c r="Q6" s="59"/>
      <c r="R6" s="59"/>
      <c r="S6" s="59"/>
      <c r="T6" s="59"/>
      <c r="U6" s="59"/>
      <c r="V6" s="59"/>
      <c r="W6" s="59"/>
      <c r="X6" s="86"/>
    </row>
    <row r="7" spans="2:24" ht="14.25">
      <c r="B7" s="93"/>
      <c r="C7" s="129"/>
      <c r="D7" s="130"/>
      <c r="E7" s="130"/>
      <c r="F7" s="130"/>
      <c r="G7" s="130"/>
      <c r="H7" s="130"/>
      <c r="I7" s="130"/>
      <c r="J7" s="130"/>
      <c r="K7" s="130"/>
      <c r="L7" s="130"/>
      <c r="M7" s="130"/>
      <c r="N7" s="132"/>
      <c r="O7" s="93"/>
      <c r="P7" s="2"/>
      <c r="Q7" s="87" t="s">
        <v>313</v>
      </c>
      <c r="R7" s="87"/>
      <c r="S7" s="87"/>
      <c r="T7" s="2"/>
      <c r="U7" s="2"/>
      <c r="V7" s="2"/>
      <c r="W7" s="2"/>
      <c r="X7" s="2"/>
    </row>
    <row r="8" spans="2:24" ht="19.5" customHeight="1">
      <c r="B8" s="93"/>
      <c r="C8" s="7" t="str">
        <f>+"　　 "&amp;'チェックリスト項目'!K3</f>
        <v>　　 過去の事例や日ごろのヒヤリハットを活用し、危険な箇所や状況をリストアップしている。</v>
      </c>
      <c r="D8" s="3"/>
      <c r="E8" s="3"/>
      <c r="F8" s="3"/>
      <c r="G8" s="3"/>
      <c r="H8" s="3"/>
      <c r="I8" s="3"/>
      <c r="J8" s="3"/>
      <c r="K8" s="3"/>
      <c r="L8" s="3"/>
      <c r="M8" s="3"/>
      <c r="N8" s="133" t="str">
        <f>+IF(SUM(S8:S10)=3,"A",IF(SUM(S8:S10)=2,"B",IF(SUM(S8:S10)&gt;0,"C","D")))</f>
        <v>D</v>
      </c>
      <c r="O8" s="93"/>
      <c r="P8" s="2" t="b">
        <v>0</v>
      </c>
      <c r="Q8" s="2" t="b">
        <f>+P8</f>
        <v>0</v>
      </c>
      <c r="R8" s="2">
        <f>+IF(Q8=FALSE,0,1)</f>
        <v>0</v>
      </c>
      <c r="S8" s="2">
        <f>+VALUE(R8)</f>
        <v>0</v>
      </c>
      <c r="T8" s="2" t="str">
        <f>+ASC(N8)</f>
        <v>D</v>
      </c>
      <c r="U8" s="2">
        <f>+VLOOKUP($T8,'評価TB'!$A$1:$AE$7,2,FALSE)</f>
        <v>0</v>
      </c>
      <c r="V8" s="2">
        <f>+IF(OR(T8="C",T8="D"),1,0)</f>
        <v>1</v>
      </c>
      <c r="W8" s="2"/>
      <c r="X8" s="2"/>
    </row>
    <row r="9" spans="2:24" ht="19.5" customHeight="1">
      <c r="B9" s="93"/>
      <c r="C9" s="8" t="str">
        <f>+"　　 "&amp;'チェックリスト項目'!K4</f>
        <v>　　 犯罪、テロ行為につながる不審者・不審物の特徴をリストアップしている。</v>
      </c>
      <c r="D9" s="4"/>
      <c r="E9" s="4"/>
      <c r="F9" s="4"/>
      <c r="G9" s="4"/>
      <c r="H9" s="4"/>
      <c r="I9" s="4"/>
      <c r="J9" s="4"/>
      <c r="K9" s="4"/>
      <c r="L9" s="4"/>
      <c r="M9" s="4"/>
      <c r="N9" s="134"/>
      <c r="O9" s="93"/>
      <c r="P9" s="2" t="b">
        <v>0</v>
      </c>
      <c r="Q9" s="2" t="b">
        <f>+P9</f>
        <v>0</v>
      </c>
      <c r="R9" s="2">
        <f>+IF(Q9=FALSE,0,1)</f>
        <v>0</v>
      </c>
      <c r="S9" s="2">
        <f>+VALUE(R9)</f>
        <v>0</v>
      </c>
      <c r="T9" s="2"/>
      <c r="U9" s="2"/>
      <c r="V9" s="2"/>
      <c r="W9" s="2"/>
      <c r="X9" s="2"/>
    </row>
    <row r="10" spans="2:24" ht="19.5" customHeight="1">
      <c r="B10" s="93"/>
      <c r="C10" s="8" t="str">
        <f>+"　　 "&amp;'チェックリスト項目'!K5</f>
        <v>　　 遵守すべき法令や社会規範を職員が把握している。</v>
      </c>
      <c r="D10" s="4"/>
      <c r="E10" s="4"/>
      <c r="F10" s="4"/>
      <c r="G10" s="4"/>
      <c r="H10" s="4"/>
      <c r="I10" s="4"/>
      <c r="J10" s="4"/>
      <c r="K10" s="4"/>
      <c r="L10" s="4"/>
      <c r="M10" s="4"/>
      <c r="N10" s="134"/>
      <c r="O10" s="93"/>
      <c r="P10" s="2" t="b">
        <v>0</v>
      </c>
      <c r="Q10" s="2" t="b">
        <f>+P10</f>
        <v>0</v>
      </c>
      <c r="R10" s="2">
        <f>+IF(Q10=FALSE,0,1)</f>
        <v>0</v>
      </c>
      <c r="S10" s="2">
        <f>+VALUE(R10)</f>
        <v>0</v>
      </c>
      <c r="T10" s="2"/>
      <c r="U10" s="2"/>
      <c r="V10" s="2"/>
      <c r="W10" s="2"/>
      <c r="X10" s="2"/>
    </row>
    <row r="11" spans="2:24" ht="14.25">
      <c r="B11" s="93"/>
      <c r="C11" s="127" t="str">
        <f>+"　質問２ "&amp;'チェックリスト項目'!D6</f>
        <v>　質問２ 緊急事態が発生した時の影響を把握していますか？</v>
      </c>
      <c r="D11" s="128"/>
      <c r="E11" s="128"/>
      <c r="F11" s="128"/>
      <c r="G11" s="128"/>
      <c r="H11" s="128"/>
      <c r="I11" s="128"/>
      <c r="J11" s="128"/>
      <c r="K11" s="128"/>
      <c r="L11" s="128"/>
      <c r="M11" s="128"/>
      <c r="N11" s="131"/>
      <c r="O11" s="93"/>
      <c r="P11" s="2"/>
      <c r="Q11" s="2"/>
      <c r="R11" s="2"/>
      <c r="S11" s="2"/>
      <c r="T11" s="2"/>
      <c r="U11" s="2"/>
      <c r="V11" s="2"/>
      <c r="W11" s="2"/>
      <c r="X11" s="2"/>
    </row>
    <row r="12" spans="2:24" ht="14.25">
      <c r="B12" s="93"/>
      <c r="C12" s="129"/>
      <c r="D12" s="130"/>
      <c r="E12" s="130"/>
      <c r="F12" s="130"/>
      <c r="G12" s="130"/>
      <c r="H12" s="130"/>
      <c r="I12" s="130"/>
      <c r="J12" s="130"/>
      <c r="K12" s="130"/>
      <c r="L12" s="130"/>
      <c r="M12" s="130"/>
      <c r="N12" s="132"/>
      <c r="O12" s="93"/>
      <c r="P12" s="2"/>
      <c r="Q12" s="87" t="s">
        <v>314</v>
      </c>
      <c r="R12" s="2"/>
      <c r="S12" s="2"/>
      <c r="T12" s="2"/>
      <c r="U12" s="2"/>
      <c r="V12" s="2"/>
      <c r="W12" s="2"/>
      <c r="X12" s="2"/>
    </row>
    <row r="13" spans="2:24" ht="19.5" customHeight="1">
      <c r="B13" s="93"/>
      <c r="C13" s="7" t="str">
        <f>+"　　 "&amp;'チェックリスト項目'!K6</f>
        <v>　　 地震時に津波が発生する危険性や発生した場合の影響について把握している。</v>
      </c>
      <c r="D13" s="3"/>
      <c r="E13" s="3"/>
      <c r="F13" s="3"/>
      <c r="G13" s="3"/>
      <c r="H13" s="3"/>
      <c r="I13" s="3"/>
      <c r="J13" s="3"/>
      <c r="K13" s="3"/>
      <c r="L13" s="3"/>
      <c r="M13" s="3"/>
      <c r="N13" s="133" t="str">
        <f>+IF(SUM(S13:S16)=4,"A",IF(SUM(S13:S16)=3,"B",IF(SUM(S13:S16)&gt;0,"C","D")))</f>
        <v>D</v>
      </c>
      <c r="O13" s="93"/>
      <c r="P13" s="2" t="b">
        <v>0</v>
      </c>
      <c r="Q13" s="2" t="b">
        <f>+P13</f>
        <v>0</v>
      </c>
      <c r="R13" s="2">
        <f>+IF(Q13=FALSE,0,1)</f>
        <v>0</v>
      </c>
      <c r="S13" s="2">
        <f>+VALUE(R13)</f>
        <v>0</v>
      </c>
      <c r="T13" s="2" t="str">
        <f>+ASC(N13)</f>
        <v>D</v>
      </c>
      <c r="U13" s="2">
        <f>+VLOOKUP($T13,'評価TB'!$A$1:$AE$7,2,FALSE)</f>
        <v>0</v>
      </c>
      <c r="V13" s="2">
        <f>+IF(OR(T13="C",T13="D"),1,0)</f>
        <v>1</v>
      </c>
      <c r="W13" s="2"/>
      <c r="X13" s="2"/>
    </row>
    <row r="14" spans="2:24" ht="19.5" customHeight="1">
      <c r="B14" s="93"/>
      <c r="C14" s="8" t="str">
        <f>+"　　 "&amp;'チェックリスト項目'!K7</f>
        <v>　　 風水害時の浸水・冠水や土砂災害が起こる危険性や発生した場合の影響について把握している。</v>
      </c>
      <c r="D14" s="4"/>
      <c r="E14" s="4"/>
      <c r="F14" s="4"/>
      <c r="G14" s="4"/>
      <c r="H14" s="4"/>
      <c r="I14" s="4"/>
      <c r="J14" s="4"/>
      <c r="K14" s="4"/>
      <c r="L14" s="4"/>
      <c r="M14" s="4"/>
      <c r="N14" s="134"/>
      <c r="O14" s="93"/>
      <c r="P14" s="2" t="b">
        <v>0</v>
      </c>
      <c r="Q14" s="2" t="b">
        <f>+P14</f>
        <v>0</v>
      </c>
      <c r="R14" s="2">
        <f>+IF(Q14=FALSE,0,1)</f>
        <v>0</v>
      </c>
      <c r="S14" s="2">
        <f>+VALUE(R14)</f>
        <v>0</v>
      </c>
      <c r="T14" s="2"/>
      <c r="U14" s="2"/>
      <c r="V14" s="2"/>
      <c r="W14" s="2"/>
      <c r="X14" s="2"/>
    </row>
    <row r="15" spans="2:24" ht="19.5" customHeight="1">
      <c r="B15" s="93"/>
      <c r="C15" s="8" t="str">
        <f>+"　　 "&amp;'チェックリスト項目'!K8</f>
        <v>　　 二次災害や交通情報など、あらかじめどこからどのように情報を入手するかリストアップしてある。</v>
      </c>
      <c r="D15" s="4"/>
      <c r="E15" s="4"/>
      <c r="F15" s="4"/>
      <c r="G15" s="4"/>
      <c r="H15" s="4"/>
      <c r="I15" s="4"/>
      <c r="J15" s="4"/>
      <c r="K15" s="4"/>
      <c r="L15" s="4"/>
      <c r="M15" s="4"/>
      <c r="N15" s="134"/>
      <c r="O15" s="93"/>
      <c r="P15" s="2" t="b">
        <v>0</v>
      </c>
      <c r="Q15" s="2" t="b">
        <f>+P15</f>
        <v>0</v>
      </c>
      <c r="R15" s="2">
        <f>+IF(Q15=FALSE,0,1)</f>
        <v>0</v>
      </c>
      <c r="S15" s="2">
        <f>+VALUE(R15)</f>
        <v>0</v>
      </c>
      <c r="T15" s="2"/>
      <c r="U15" s="2"/>
      <c r="V15" s="2"/>
      <c r="W15" s="2"/>
      <c r="X15" s="2"/>
    </row>
    <row r="16" spans="2:24" ht="19.5" customHeight="1">
      <c r="B16" s="93"/>
      <c r="C16" s="9" t="str">
        <f>+"　　 "&amp;'チェックリスト項目'!K9</f>
        <v>　　 周辺施設において事故等があった場合の影響について把握している。</v>
      </c>
      <c r="D16" s="5"/>
      <c r="E16" s="5"/>
      <c r="F16" s="5"/>
      <c r="G16" s="5"/>
      <c r="H16" s="5"/>
      <c r="I16" s="5"/>
      <c r="J16" s="5"/>
      <c r="K16" s="5"/>
      <c r="L16" s="5"/>
      <c r="M16" s="5"/>
      <c r="N16" s="137"/>
      <c r="O16" s="93"/>
      <c r="P16" s="2" t="b">
        <v>0</v>
      </c>
      <c r="Q16" s="2" t="b">
        <f>+P16</f>
        <v>0</v>
      </c>
      <c r="R16" s="2">
        <f>+IF(Q16=FALSE,0,1)</f>
        <v>0</v>
      </c>
      <c r="S16" s="2">
        <f>+VALUE(R16)</f>
        <v>0</v>
      </c>
      <c r="T16" s="2"/>
      <c r="U16" s="2"/>
      <c r="V16" s="2"/>
      <c r="W16" s="2"/>
      <c r="X16" s="2"/>
    </row>
    <row r="17" spans="2:24" ht="14.25">
      <c r="B17" s="93"/>
      <c r="C17" s="127" t="str">
        <f>+"　質問３ "&amp;'チェックリスト項目'!D10</f>
        <v>　質問３ 施設のリスクを関係者間で共有していますか？</v>
      </c>
      <c r="D17" s="128"/>
      <c r="E17" s="128"/>
      <c r="F17" s="128"/>
      <c r="G17" s="128"/>
      <c r="H17" s="128"/>
      <c r="I17" s="128"/>
      <c r="J17" s="128"/>
      <c r="K17" s="128"/>
      <c r="L17" s="128"/>
      <c r="M17" s="128"/>
      <c r="N17" s="131"/>
      <c r="O17" s="93"/>
      <c r="P17" s="2"/>
      <c r="Q17" s="2"/>
      <c r="R17" s="2"/>
      <c r="S17" s="2"/>
      <c r="T17" s="2"/>
      <c r="U17" s="2"/>
      <c r="V17" s="2"/>
      <c r="W17" s="2"/>
      <c r="X17" s="2"/>
    </row>
    <row r="18" spans="2:24" ht="14.25">
      <c r="B18" s="93"/>
      <c r="C18" s="129"/>
      <c r="D18" s="130"/>
      <c r="E18" s="130"/>
      <c r="F18" s="130"/>
      <c r="G18" s="130"/>
      <c r="H18" s="130"/>
      <c r="I18" s="130"/>
      <c r="J18" s="130"/>
      <c r="K18" s="130"/>
      <c r="L18" s="130"/>
      <c r="M18" s="130"/>
      <c r="N18" s="132"/>
      <c r="O18" s="93"/>
      <c r="P18" s="2"/>
      <c r="Q18" s="87" t="s">
        <v>315</v>
      </c>
      <c r="R18" s="2"/>
      <c r="S18" s="2"/>
      <c r="T18" s="2"/>
      <c r="U18" s="2"/>
      <c r="V18" s="2"/>
      <c r="W18" s="2"/>
      <c r="X18" s="2"/>
    </row>
    <row r="19" spans="2:26" ht="19.5" customHeight="1">
      <c r="B19" s="93"/>
      <c r="C19" s="7" t="str">
        <f>+"　　 "&amp;'チェックリスト項目'!K10</f>
        <v>　　 朝礼や業務日誌等で毎日（公演ごと）ヒヤリ・ハットの経験について話をしている。</v>
      </c>
      <c r="D19" s="3"/>
      <c r="E19" s="3"/>
      <c r="F19" s="3"/>
      <c r="G19" s="3"/>
      <c r="H19" s="3"/>
      <c r="I19" s="3"/>
      <c r="J19" s="3"/>
      <c r="K19" s="3"/>
      <c r="L19" s="3"/>
      <c r="M19" s="3"/>
      <c r="N19" s="133" t="str">
        <f>+IF(SUM(S19:S21)=3,"A",IF(SUM(S19:S21)=2,"B",IF(SUM(S19:S21)&gt;0,"C","D")))</f>
        <v>D</v>
      </c>
      <c r="O19" s="93"/>
      <c r="P19" s="2" t="b">
        <v>0</v>
      </c>
      <c r="Q19" s="2" t="b">
        <f>+P19</f>
        <v>0</v>
      </c>
      <c r="R19" s="2">
        <f>+IF(Q19=FALSE,0,1)</f>
        <v>0</v>
      </c>
      <c r="S19" s="2">
        <f>+VALUE(R19)</f>
        <v>0</v>
      </c>
      <c r="T19" s="2" t="str">
        <f>+ASC(N19)</f>
        <v>D</v>
      </c>
      <c r="U19" s="2">
        <f>+VLOOKUP($T19,'評価TB'!$A$1:$AE$7,2,FALSE)</f>
        <v>0</v>
      </c>
      <c r="V19" s="2">
        <f>+IF(OR(T19="C",T19="D"),1,0)</f>
        <v>1</v>
      </c>
      <c r="W19" s="2"/>
      <c r="X19" s="2"/>
      <c r="Z19" s="86"/>
    </row>
    <row r="20" spans="2:26" ht="19.5" customHeight="1">
      <c r="B20" s="93"/>
      <c r="C20" s="8" t="str">
        <f>+"　　 "&amp;'チェックリスト項目'!K11</f>
        <v>　　 安全管理について関係者（職員、委託業者等）が話し合う機会を設けている。</v>
      </c>
      <c r="D20" s="4"/>
      <c r="E20" s="4"/>
      <c r="F20" s="4"/>
      <c r="G20" s="4"/>
      <c r="H20" s="4"/>
      <c r="I20" s="4"/>
      <c r="J20" s="4"/>
      <c r="K20" s="4"/>
      <c r="L20" s="4"/>
      <c r="M20" s="4"/>
      <c r="N20" s="134"/>
      <c r="O20" s="93"/>
      <c r="P20" s="2" t="b">
        <v>0</v>
      </c>
      <c r="Q20" s="2" t="b">
        <f>+P20</f>
        <v>0</v>
      </c>
      <c r="R20" s="2">
        <f>+IF(Q20=FALSE,0,1)</f>
        <v>0</v>
      </c>
      <c r="S20" s="2">
        <f>+VALUE(R20)</f>
        <v>0</v>
      </c>
      <c r="T20" s="2"/>
      <c r="U20" s="2"/>
      <c r="V20" s="2"/>
      <c r="W20" s="2"/>
      <c r="X20" s="2"/>
      <c r="Z20" s="86"/>
    </row>
    <row r="21" spans="2:26" ht="19.5" customHeight="1">
      <c r="B21" s="93"/>
      <c r="C21" s="8" t="str">
        <f>+"　　 "&amp;'チェックリスト項目'!K12</f>
        <v>　　 施設のリスクについて施設所有者（設置者）に報告している。</v>
      </c>
      <c r="D21" s="4"/>
      <c r="E21" s="4"/>
      <c r="F21" s="4"/>
      <c r="G21" s="4"/>
      <c r="H21" s="4"/>
      <c r="I21" s="4"/>
      <c r="J21" s="4"/>
      <c r="K21" s="4"/>
      <c r="L21" s="4"/>
      <c r="M21" s="4"/>
      <c r="N21" s="134"/>
      <c r="O21" s="93"/>
      <c r="P21" s="2" t="b">
        <v>0</v>
      </c>
      <c r="Q21" s="2" t="b">
        <f>+P21</f>
        <v>0</v>
      </c>
      <c r="R21" s="2">
        <f>+IF(Q21=FALSE,0,1)</f>
        <v>0</v>
      </c>
      <c r="S21" s="2">
        <f>+VALUE(R21)</f>
        <v>0</v>
      </c>
      <c r="T21" s="2"/>
      <c r="U21" s="2"/>
      <c r="V21" s="2"/>
      <c r="W21" s="2"/>
      <c r="X21" s="2"/>
      <c r="Z21" s="86"/>
    </row>
    <row r="22" spans="2:26" ht="14.25">
      <c r="B22" s="93"/>
      <c r="C22" s="127" t="str">
        <f>+"　質問４ "&amp;'チェックリスト項目'!D13</f>
        <v>　質問４ リスク発生の未然防止や被害拡大の防止に向けた対策に優先順位をつけていますか？</v>
      </c>
      <c r="D22" s="128"/>
      <c r="E22" s="128"/>
      <c r="F22" s="128"/>
      <c r="G22" s="128"/>
      <c r="H22" s="128"/>
      <c r="I22" s="128"/>
      <c r="J22" s="128"/>
      <c r="K22" s="128"/>
      <c r="L22" s="128"/>
      <c r="M22" s="128"/>
      <c r="N22" s="131"/>
      <c r="O22" s="93"/>
      <c r="P22" s="2"/>
      <c r="Q22" s="2"/>
      <c r="R22" s="2"/>
      <c r="S22" s="2"/>
      <c r="T22" s="2"/>
      <c r="U22" s="2"/>
      <c r="V22" s="2"/>
      <c r="W22" s="2"/>
      <c r="X22" s="2"/>
      <c r="Z22" s="86"/>
    </row>
    <row r="23" spans="2:26" ht="14.25">
      <c r="B23" s="93"/>
      <c r="C23" s="129"/>
      <c r="D23" s="130"/>
      <c r="E23" s="130"/>
      <c r="F23" s="130"/>
      <c r="G23" s="130"/>
      <c r="H23" s="130"/>
      <c r="I23" s="130"/>
      <c r="J23" s="130"/>
      <c r="K23" s="130"/>
      <c r="L23" s="130"/>
      <c r="M23" s="130"/>
      <c r="N23" s="132"/>
      <c r="O23" s="93"/>
      <c r="P23" s="2"/>
      <c r="Q23" s="87" t="s">
        <v>316</v>
      </c>
      <c r="R23" s="2"/>
      <c r="S23" s="2"/>
      <c r="T23" s="2"/>
      <c r="U23" s="2"/>
      <c r="V23" s="2"/>
      <c r="W23" s="2"/>
      <c r="X23" s="2"/>
      <c r="Z23" s="86"/>
    </row>
    <row r="24" spans="2:26" ht="19.5" customHeight="1">
      <c r="B24" s="93"/>
      <c r="C24" s="7" t="str">
        <f>+"　　 "&amp;'チェックリスト項目'!K13</f>
        <v>　　 事故や災害等がどのくらいの頻度で発生しているか、把握している。</v>
      </c>
      <c r="D24" s="3"/>
      <c r="E24" s="3"/>
      <c r="F24" s="3"/>
      <c r="G24" s="3"/>
      <c r="H24" s="3"/>
      <c r="I24" s="3"/>
      <c r="J24" s="3"/>
      <c r="K24" s="3"/>
      <c r="L24" s="3"/>
      <c r="M24" s="3"/>
      <c r="N24" s="133" t="str">
        <f>+IF(SUM(S24:S26)=3,"A",IF(SUM(S24:S26)=2,"B",IF(SUM(S24:S26)&gt;0,"C","D")))</f>
        <v>D</v>
      </c>
      <c r="O24" s="93"/>
      <c r="P24" s="2" t="b">
        <v>0</v>
      </c>
      <c r="Q24" s="2" t="b">
        <f>+P24</f>
        <v>0</v>
      </c>
      <c r="R24" s="2">
        <f>+IF(Q24=FALSE,0,1)</f>
        <v>0</v>
      </c>
      <c r="S24" s="2">
        <f>+VALUE(R24)</f>
        <v>0</v>
      </c>
      <c r="T24" s="2" t="str">
        <f>+ASC(N24)</f>
        <v>D</v>
      </c>
      <c r="U24" s="2">
        <f>+VLOOKUP($T24,'評価TB'!$A$1:$AE$7,2,FALSE)</f>
        <v>0</v>
      </c>
      <c r="V24" s="2">
        <f>+IF(OR(T24="C",T24="D"),1,0)</f>
        <v>1</v>
      </c>
      <c r="W24" s="2"/>
      <c r="X24" s="2"/>
      <c r="Z24" s="86"/>
    </row>
    <row r="25" spans="2:26" ht="19.5" customHeight="1">
      <c r="B25" s="93"/>
      <c r="C25" s="8" t="str">
        <f>+"　　 "&amp;'チェックリスト項目'!K14</f>
        <v>　　 事故や災害、不祥事等の発生がもたらす損失の大きさや社会的影響を検討し、整理している。</v>
      </c>
      <c r="D25" s="4"/>
      <c r="E25" s="4"/>
      <c r="F25" s="4"/>
      <c r="G25" s="4"/>
      <c r="H25" s="4"/>
      <c r="I25" s="4"/>
      <c r="J25" s="4"/>
      <c r="K25" s="4"/>
      <c r="L25" s="4"/>
      <c r="M25" s="4"/>
      <c r="N25" s="134"/>
      <c r="O25" s="93"/>
      <c r="P25" s="2" t="b">
        <v>0</v>
      </c>
      <c r="Q25" s="2" t="b">
        <f>+P25</f>
        <v>0</v>
      </c>
      <c r="R25" s="2">
        <f>+IF(Q25=FALSE,0,1)</f>
        <v>0</v>
      </c>
      <c r="S25" s="2">
        <f>+VALUE(R25)</f>
        <v>0</v>
      </c>
      <c r="T25" s="2"/>
      <c r="U25" s="2"/>
      <c r="V25" s="2"/>
      <c r="W25" s="2"/>
      <c r="X25" s="2"/>
      <c r="Z25" s="86"/>
    </row>
    <row r="26" spans="2:26" ht="19.5" customHeight="1">
      <c r="B26" s="93"/>
      <c r="C26" s="9" t="str">
        <f>+"　　 "&amp;'チェックリスト項目'!K15</f>
        <v>　　 リスクの発生原因を確認し、誰がどのように対策することが有効か検討している。</v>
      </c>
      <c r="D26" s="5"/>
      <c r="E26" s="5"/>
      <c r="F26" s="5"/>
      <c r="G26" s="5"/>
      <c r="H26" s="5"/>
      <c r="I26" s="5"/>
      <c r="J26" s="5"/>
      <c r="K26" s="5"/>
      <c r="L26" s="5"/>
      <c r="M26" s="5"/>
      <c r="N26" s="137"/>
      <c r="O26" s="93"/>
      <c r="P26" s="2" t="b">
        <v>0</v>
      </c>
      <c r="Q26" s="2" t="b">
        <f>+P26</f>
        <v>0</v>
      </c>
      <c r="R26" s="2">
        <f>+IF(Q26=FALSE,0,1)</f>
        <v>0</v>
      </c>
      <c r="S26" s="2">
        <f>+VALUE(R26)</f>
        <v>0</v>
      </c>
      <c r="T26" s="2"/>
      <c r="U26" s="2"/>
      <c r="V26" s="2"/>
      <c r="W26" s="2"/>
      <c r="X26" s="2"/>
      <c r="Z26" s="86"/>
    </row>
    <row r="27" spans="2:26" ht="14.25">
      <c r="B27" s="93"/>
      <c r="C27" s="93"/>
      <c r="D27" s="93"/>
      <c r="E27" s="93"/>
      <c r="F27" s="93"/>
      <c r="G27" s="93"/>
      <c r="H27" s="93"/>
      <c r="I27" s="93"/>
      <c r="J27" s="93"/>
      <c r="K27" s="93"/>
      <c r="L27" s="93"/>
      <c r="M27" s="93"/>
      <c r="N27" s="93"/>
      <c r="O27" s="93"/>
      <c r="P27" s="2"/>
      <c r="Q27" s="2"/>
      <c r="R27" s="2"/>
      <c r="S27" s="2"/>
      <c r="T27" s="2"/>
      <c r="U27" s="2"/>
      <c r="V27" s="2"/>
      <c r="W27" s="2"/>
      <c r="Z27" s="86"/>
    </row>
    <row r="28" spans="2:26" ht="14.25">
      <c r="B28" s="93"/>
      <c r="C28" s="93"/>
      <c r="D28" s="93"/>
      <c r="E28" s="93"/>
      <c r="F28" s="93"/>
      <c r="G28" s="93"/>
      <c r="H28" s="93"/>
      <c r="I28" s="93"/>
      <c r="J28" s="93"/>
      <c r="K28" s="93"/>
      <c r="L28" s="93"/>
      <c r="M28" s="93"/>
      <c r="N28" s="93"/>
      <c r="O28" s="93"/>
      <c r="P28" s="2"/>
      <c r="Q28" s="2"/>
      <c r="R28" s="2"/>
      <c r="S28" s="2"/>
      <c r="T28" s="2"/>
      <c r="U28" s="2">
        <f>SUM(U8:U27)</f>
        <v>0</v>
      </c>
      <c r="V28" s="2"/>
      <c r="W28" s="2"/>
      <c r="Z28" s="86"/>
    </row>
    <row r="29" spans="16:26" ht="14.25">
      <c r="P29" s="2"/>
      <c r="Q29" s="2"/>
      <c r="R29" s="2"/>
      <c r="S29" s="2"/>
      <c r="T29" s="2"/>
      <c r="U29" s="2"/>
      <c r="V29" s="2"/>
      <c r="W29" s="2"/>
      <c r="Z29" s="86"/>
    </row>
    <row r="30" spans="16:26" ht="14.25">
      <c r="P30" s="2"/>
      <c r="Q30" s="2"/>
      <c r="R30" s="2"/>
      <c r="S30" s="2"/>
      <c r="T30" s="2"/>
      <c r="U30" s="2"/>
      <c r="V30" s="2"/>
      <c r="W30" s="2"/>
      <c r="Y30" s="86"/>
      <c r="Z30" s="86"/>
    </row>
    <row r="31" spans="16:26" ht="14.25">
      <c r="P31" s="2"/>
      <c r="Q31" s="2"/>
      <c r="R31" s="2"/>
      <c r="S31" s="2"/>
      <c r="T31" s="2"/>
      <c r="U31" s="2"/>
      <c r="V31" s="2"/>
      <c r="W31" s="2"/>
      <c r="Y31" s="86"/>
      <c r="Z31" s="86"/>
    </row>
    <row r="32" spans="16:26" ht="14.25">
      <c r="P32" s="2"/>
      <c r="Q32" s="2"/>
      <c r="R32" s="2"/>
      <c r="S32" s="2"/>
      <c r="T32" s="2"/>
      <c r="U32" s="2"/>
      <c r="V32" s="2"/>
      <c r="W32" s="2"/>
      <c r="Y32" s="86"/>
      <c r="Z32" s="86"/>
    </row>
    <row r="33" spans="16:23" ht="14.25">
      <c r="P33" s="2"/>
      <c r="Q33" s="2"/>
      <c r="R33" s="2"/>
      <c r="S33" s="2"/>
      <c r="T33" s="2"/>
      <c r="U33" s="2"/>
      <c r="V33" s="2"/>
      <c r="W33" s="2"/>
    </row>
    <row r="34" spans="16:23" ht="14.25">
      <c r="P34" s="2"/>
      <c r="Q34" s="2"/>
      <c r="R34" s="2"/>
      <c r="S34" s="2"/>
      <c r="T34" s="2"/>
      <c r="U34" s="2"/>
      <c r="V34" s="2"/>
      <c r="W34" s="2"/>
    </row>
    <row r="35" spans="16:23" ht="14.25">
      <c r="P35" s="2"/>
      <c r="Q35" s="2"/>
      <c r="R35" s="2"/>
      <c r="S35" s="2"/>
      <c r="T35" s="2"/>
      <c r="U35" s="2"/>
      <c r="V35" s="2"/>
      <c r="W35" s="2"/>
    </row>
    <row r="36" ht="14.25">
      <c r="P36" s="2"/>
    </row>
    <row r="37" ht="14.25">
      <c r="P37" s="2"/>
    </row>
    <row r="38" ht="14.25">
      <c r="P38" s="2"/>
    </row>
    <row r="39" ht="14.25">
      <c r="P39" s="2"/>
    </row>
    <row r="40" ht="14.25">
      <c r="P40" s="2"/>
    </row>
    <row r="41" ht="14.25">
      <c r="P41" s="2"/>
    </row>
    <row r="42" ht="14.25">
      <c r="P42" s="2"/>
    </row>
    <row r="43" ht="14.25">
      <c r="P43" s="2"/>
    </row>
  </sheetData>
  <sheetProtection/>
  <mergeCells count="13">
    <mergeCell ref="C11:M12"/>
    <mergeCell ref="N11:N12"/>
    <mergeCell ref="N13:N16"/>
    <mergeCell ref="C22:M23"/>
    <mergeCell ref="N22:N23"/>
    <mergeCell ref="N24:N26"/>
    <mergeCell ref="C17:M18"/>
    <mergeCell ref="N17:N18"/>
    <mergeCell ref="N19:N21"/>
    <mergeCell ref="C6:M7"/>
    <mergeCell ref="N6:N7"/>
    <mergeCell ref="N8:N10"/>
    <mergeCell ref="I3:I4"/>
  </mergeCells>
  <printOptions/>
  <pageMargins left="0.75" right="0.75" top="1" bottom="1" header="0.512" footer="0.512"/>
  <pageSetup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Sheet14"/>
  <dimension ref="A2:U72"/>
  <sheetViews>
    <sheetView showGridLines="0" showRowColHeaders="0" showOutlineSymbols="0" workbookViewId="0" topLeftCell="A1">
      <selection activeCell="A1" sqref="A1"/>
    </sheetView>
  </sheetViews>
  <sheetFormatPr defaultColWidth="8.796875" defaultRowHeight="15"/>
  <cols>
    <col min="9" max="9" width="6.19921875" style="0" customWidth="1"/>
    <col min="10" max="10" width="3.09765625" style="63" customWidth="1"/>
    <col min="11" max="11" width="3.3984375" style="64" customWidth="1"/>
    <col min="12" max="12" width="9" style="65" customWidth="1"/>
    <col min="21" max="21" width="20.09765625" style="0" customWidth="1"/>
  </cols>
  <sheetData>
    <row r="2" spans="1:15" ht="25.5">
      <c r="A2" s="185" t="s">
        <v>347</v>
      </c>
      <c r="B2" s="185"/>
      <c r="C2" s="185"/>
      <c r="D2" s="185"/>
      <c r="E2" s="185"/>
      <c r="F2" s="185"/>
      <c r="G2" s="185"/>
      <c r="H2" s="185"/>
      <c r="I2" s="185"/>
      <c r="J2" s="185"/>
      <c r="K2" s="185"/>
      <c r="L2" s="185"/>
      <c r="M2" s="185"/>
      <c r="N2" s="185"/>
      <c r="O2" s="185"/>
    </row>
    <row r="3" spans="1:21" ht="25.5">
      <c r="A3" s="62"/>
      <c r="S3" s="89"/>
      <c r="T3" s="90" t="s">
        <v>348</v>
      </c>
      <c r="U3" s="91">
        <f ca="1">+TODAY()</f>
        <v>39664</v>
      </c>
    </row>
    <row r="4" ht="14.25" customHeight="1">
      <c r="A4" s="66"/>
    </row>
    <row r="5" spans="1:13" ht="24">
      <c r="A5" s="67"/>
      <c r="I5" s="88"/>
      <c r="J5" s="186" t="s">
        <v>152</v>
      </c>
      <c r="K5" s="186"/>
      <c r="L5" s="186"/>
      <c r="M5" s="186"/>
    </row>
    <row r="6" spans="11:21" ht="14.25" customHeight="1">
      <c r="K6" s="190" t="str">
        <f>+IF(E66=1,'評価TB'!D17,IF(E66=2,'評価TB'!D18,IF(E66=3,'評価TB'!D19,"")))</f>
        <v>職員及び関係者で話し合って、施設のどこにリスクがあるか洗い出しましょう。特に以下の点を強化する必要があります。</v>
      </c>
      <c r="L6" s="190"/>
      <c r="M6" s="190"/>
      <c r="N6" s="190"/>
      <c r="O6" s="190"/>
      <c r="P6" s="190"/>
      <c r="Q6" s="190"/>
      <c r="R6" s="190"/>
      <c r="S6" s="190"/>
      <c r="T6" s="190"/>
      <c r="U6" s="190"/>
    </row>
    <row r="7" spans="11:21" ht="14.25">
      <c r="K7" s="190"/>
      <c r="L7" s="190"/>
      <c r="M7" s="190"/>
      <c r="N7" s="190"/>
      <c r="O7" s="190"/>
      <c r="P7" s="190"/>
      <c r="Q7" s="190"/>
      <c r="R7" s="190"/>
      <c r="S7" s="190"/>
      <c r="T7" s="190"/>
      <c r="U7" s="190"/>
    </row>
    <row r="8" spans="10:12" s="68" customFormat="1" ht="6.75" customHeight="1">
      <c r="J8" s="69"/>
      <c r="K8" s="70"/>
      <c r="L8" s="71"/>
    </row>
    <row r="9" spans="11:21" ht="15" customHeight="1">
      <c r="K9" s="72" t="str">
        <f>+IF(F66&gt;0,"○"&amp;" "&amp;'評価TB'!C36,"")</f>
        <v>○ 事故や犯罪が起きやすい場所や状況をリストアップしましょう。</v>
      </c>
      <c r="L9" s="73"/>
      <c r="M9" s="74"/>
      <c r="N9" s="74"/>
      <c r="O9" s="74"/>
      <c r="P9" s="74"/>
      <c r="Q9" s="74"/>
      <c r="R9" s="74"/>
      <c r="S9" s="74"/>
      <c r="T9" s="74"/>
      <c r="U9" s="75"/>
    </row>
    <row r="10" spans="11:21" ht="15" customHeight="1">
      <c r="K10" s="76" t="str">
        <f>+IF(G66&gt;0,"○"&amp;" "&amp;'評価TB'!C37,"")</f>
        <v>○ 災害や事故、法令違反等が発生した際の影響について、事前に確認しておきましょう。</v>
      </c>
      <c r="L10" s="71"/>
      <c r="M10" s="68"/>
      <c r="N10" s="68"/>
      <c r="O10" s="68"/>
      <c r="P10" s="68"/>
      <c r="Q10" s="68"/>
      <c r="R10" s="68"/>
      <c r="S10" s="68"/>
      <c r="T10" s="68"/>
      <c r="U10" s="77"/>
    </row>
    <row r="11" spans="11:21" ht="15" customHeight="1">
      <c r="K11" s="76" t="str">
        <f>+IF(H66&gt;0,"○"&amp;" "&amp;'評価TB'!C38,"")</f>
        <v>○ 職員や関係者、自治体などが話し合い、施設のリスクについて共通認識をもちましょう。</v>
      </c>
      <c r="L11" s="71"/>
      <c r="M11" s="68"/>
      <c r="N11" s="68"/>
      <c r="O11" s="68"/>
      <c r="P11" s="68"/>
      <c r="Q11" s="68"/>
      <c r="R11" s="68"/>
      <c r="S11" s="68"/>
      <c r="T11" s="68"/>
      <c r="U11" s="77"/>
    </row>
    <row r="12" spans="11:21" ht="15" customHeight="1">
      <c r="K12" s="78" t="str">
        <f>+IF(I66&gt;0,"○"&amp;" "&amp;'評価TB'!C39,"")</f>
        <v>○ リスクの発生がもたらす危険度や影響を評価し、対策の優先順位をつけましょう。</v>
      </c>
      <c r="L12" s="79"/>
      <c r="M12" s="80"/>
      <c r="N12" s="80"/>
      <c r="O12" s="80"/>
      <c r="P12" s="80"/>
      <c r="Q12" s="80"/>
      <c r="R12" s="80"/>
      <c r="S12" s="80"/>
      <c r="T12" s="80"/>
      <c r="U12" s="81"/>
    </row>
    <row r="13" spans="10:12" s="68" customFormat="1" ht="6.75" customHeight="1">
      <c r="J13" s="69"/>
      <c r="K13" s="70"/>
      <c r="L13" s="71"/>
    </row>
    <row r="14" spans="10:13" ht="24" customHeight="1">
      <c r="J14" s="187" t="s">
        <v>66</v>
      </c>
      <c r="K14" s="187"/>
      <c r="L14" s="187"/>
      <c r="M14" s="187"/>
    </row>
    <row r="15" spans="11:21" ht="14.25" customHeight="1">
      <c r="K15" s="190" t="str">
        <f>+IF(E67=1,'評価TB'!D20,IF(E67=2,'評価TB'!D21,IF(E67=3,'評価TB'!D22,"")))</f>
        <v>緊急時に適切に対応できるための人員の確保と体制づくりをしましょう。特に以下の点を強化する必要があります。</v>
      </c>
      <c r="L15" s="190"/>
      <c r="M15" s="190"/>
      <c r="N15" s="190"/>
      <c r="O15" s="190"/>
      <c r="P15" s="190"/>
      <c r="Q15" s="190"/>
      <c r="R15" s="190"/>
      <c r="S15" s="190"/>
      <c r="T15" s="190"/>
      <c r="U15" s="190"/>
    </row>
    <row r="16" spans="11:21" ht="14.25">
      <c r="K16" s="190"/>
      <c r="L16" s="190"/>
      <c r="M16" s="190"/>
      <c r="N16" s="190"/>
      <c r="O16" s="190"/>
      <c r="P16" s="190"/>
      <c r="Q16" s="190"/>
      <c r="R16" s="190"/>
      <c r="S16" s="190"/>
      <c r="T16" s="190"/>
      <c r="U16" s="190"/>
    </row>
    <row r="17" spans="10:12" s="68" customFormat="1" ht="6.75" customHeight="1">
      <c r="J17" s="69"/>
      <c r="K17" s="70"/>
      <c r="L17" s="71"/>
    </row>
    <row r="18" spans="11:21" ht="15" customHeight="1">
      <c r="K18" s="72" t="str">
        <f>+IF(F67&gt;0,"○"&amp;" "&amp;'評価TB'!C40,"")</f>
        <v>○ 危機管理・リスクマネジメントに対する責任と役割を明確にし、実践体制を強化しましょう。</v>
      </c>
      <c r="L18" s="73"/>
      <c r="M18" s="74"/>
      <c r="N18" s="74"/>
      <c r="O18" s="74"/>
      <c r="P18" s="74"/>
      <c r="Q18" s="74"/>
      <c r="R18" s="74"/>
      <c r="S18" s="74"/>
      <c r="T18" s="74"/>
      <c r="U18" s="75"/>
    </row>
    <row r="19" spans="11:21" ht="15" customHeight="1">
      <c r="K19" s="76" t="str">
        <f>+IF(G67&gt;0,"○"&amp;" "&amp;'評価TB'!C41,"")</f>
        <v>○ 公演内容や客層に合わせた人員配置計画を作成し、必要人数を必ず確保しましょう。</v>
      </c>
      <c r="L19" s="71"/>
      <c r="M19" s="68"/>
      <c r="N19" s="68"/>
      <c r="O19" s="68"/>
      <c r="P19" s="68"/>
      <c r="Q19" s="68"/>
      <c r="R19" s="68"/>
      <c r="S19" s="68"/>
      <c r="T19" s="68"/>
      <c r="U19" s="77"/>
    </row>
    <row r="20" spans="11:21" ht="15" customHeight="1">
      <c r="K20" s="76" t="str">
        <f>+IF(H67&gt;0,"○"&amp;" "&amp;'評価TB'!C42,"")</f>
        <v>○ 夜間や休日も含め、誰がどのような行動をとればよいか役割分担を明確にしておきましょう。</v>
      </c>
      <c r="L20" s="71"/>
      <c r="M20" s="68"/>
      <c r="N20" s="68"/>
      <c r="O20" s="68"/>
      <c r="P20" s="68"/>
      <c r="Q20" s="68"/>
      <c r="R20" s="68"/>
      <c r="S20" s="68"/>
      <c r="T20" s="68"/>
      <c r="U20" s="77"/>
    </row>
    <row r="21" spans="11:21" ht="15" customHeight="1">
      <c r="K21" s="78" t="str">
        <f>+IF(I67&gt;0,"○"&amp;" "&amp;'評価TB'!C43,"")</f>
        <v>○ 緊急事態が発生した場合の情報入手ルートと連絡先を明確にし、通信手段を確保しておきましょう。</v>
      </c>
      <c r="L21" s="79"/>
      <c r="M21" s="80"/>
      <c r="N21" s="80"/>
      <c r="O21" s="80"/>
      <c r="P21" s="80"/>
      <c r="Q21" s="80"/>
      <c r="R21" s="80"/>
      <c r="S21" s="80"/>
      <c r="T21" s="80"/>
      <c r="U21" s="81"/>
    </row>
    <row r="22" spans="10:12" s="68" customFormat="1" ht="6.75" customHeight="1">
      <c r="J22" s="69"/>
      <c r="K22" s="70"/>
      <c r="L22" s="71"/>
    </row>
    <row r="23" spans="10:13" ht="24" customHeight="1">
      <c r="J23" s="188" t="s">
        <v>82</v>
      </c>
      <c r="K23" s="188"/>
      <c r="L23" s="188"/>
      <c r="M23" s="188"/>
    </row>
    <row r="24" spans="11:21" ht="14.25" customHeight="1">
      <c r="K24" s="190" t="str">
        <f>+IF(E68=1,'評価TB'!D23,IF(E68=2,'評価TB'!D24,IF(E68=3,'評価TB'!D25,"")))</f>
        <v>リスクの発生を防止するための整備、点検、警備を強化しましょう。特に以下の点を強化する必要があります。</v>
      </c>
      <c r="L24" s="190"/>
      <c r="M24" s="190"/>
      <c r="N24" s="190"/>
      <c r="O24" s="190"/>
      <c r="P24" s="190"/>
      <c r="Q24" s="190"/>
      <c r="R24" s="190"/>
      <c r="S24" s="190"/>
      <c r="T24" s="190"/>
      <c r="U24" s="190"/>
    </row>
    <row r="25" spans="11:21" ht="14.25">
      <c r="K25" s="190"/>
      <c r="L25" s="190"/>
      <c r="M25" s="190"/>
      <c r="N25" s="190"/>
      <c r="O25" s="190"/>
      <c r="P25" s="190"/>
      <c r="Q25" s="190"/>
      <c r="R25" s="190"/>
      <c r="S25" s="190"/>
      <c r="T25" s="190"/>
      <c r="U25" s="190"/>
    </row>
    <row r="26" spans="10:12" s="68" customFormat="1" ht="6.75" customHeight="1">
      <c r="J26" s="69"/>
      <c r="K26" s="70"/>
      <c r="L26" s="71"/>
    </row>
    <row r="27" spans="11:21" ht="15" customHeight="1">
      <c r="K27" s="72" t="str">
        <f>+IF(F68&gt;0,"○"&amp;" "&amp;'評価TB'!C44,"")</f>
        <v>○ 施設や設備が常に安全に使用できるよう、必要な対策を講じましょう。</v>
      </c>
      <c r="L27" s="73"/>
      <c r="M27" s="74"/>
      <c r="N27" s="74"/>
      <c r="O27" s="74"/>
      <c r="P27" s="74"/>
      <c r="Q27" s="74"/>
      <c r="R27" s="74"/>
      <c r="S27" s="74"/>
      <c r="T27" s="74"/>
      <c r="U27" s="75"/>
    </row>
    <row r="28" spans="11:21" ht="15" customHeight="1">
      <c r="K28" s="76" t="str">
        <f>+IF(G68&gt;0,"○"&amp;" "&amp;'評価TB'!C45,"")</f>
        <v>○ 舞台機構が常に安全に使用できるよう、必要な対策を講じましょう。</v>
      </c>
      <c r="L28" s="71"/>
      <c r="M28" s="68"/>
      <c r="N28" s="68"/>
      <c r="O28" s="68"/>
      <c r="P28" s="68"/>
      <c r="Q28" s="68"/>
      <c r="R28" s="68"/>
      <c r="S28" s="68"/>
      <c r="T28" s="68"/>
      <c r="U28" s="77"/>
    </row>
    <row r="29" spans="11:21" ht="15" customHeight="1">
      <c r="K29" s="76" t="str">
        <f>+IF(H68&gt;0,"○"&amp;" "&amp;'評価TB'!C46,"")</f>
        <v>○ 警備の際には目的意識を明確にし、最低限チェックするポイントも決めておきましょう。</v>
      </c>
      <c r="L29" s="71"/>
      <c r="M29" s="68"/>
      <c r="N29" s="68"/>
      <c r="O29" s="68"/>
      <c r="P29" s="68"/>
      <c r="Q29" s="68"/>
      <c r="R29" s="68"/>
      <c r="S29" s="68"/>
      <c r="T29" s="68"/>
      <c r="U29" s="77"/>
    </row>
    <row r="30" spans="11:21" ht="15" customHeight="1">
      <c r="K30" s="78" t="str">
        <f>+IF(I68&gt;0,"○"&amp;" "&amp;'評価TB'!C47,"")</f>
        <v>○ 関係機関等の協力を得ながら、さまざまな方法で監視体制を強化しましょう。</v>
      </c>
      <c r="L30" s="79"/>
      <c r="M30" s="80"/>
      <c r="N30" s="80"/>
      <c r="O30" s="80"/>
      <c r="P30" s="80"/>
      <c r="Q30" s="80"/>
      <c r="R30" s="80"/>
      <c r="S30" s="80"/>
      <c r="T30" s="80"/>
      <c r="U30" s="81"/>
    </row>
    <row r="31" spans="10:12" s="68" customFormat="1" ht="6.75" customHeight="1">
      <c r="J31" s="69"/>
      <c r="K31" s="70"/>
      <c r="L31" s="71"/>
    </row>
    <row r="32" spans="10:13" ht="24" customHeight="1">
      <c r="J32" s="189" t="s">
        <v>90</v>
      </c>
      <c r="K32" s="189"/>
      <c r="L32" s="189"/>
      <c r="M32" s="189"/>
    </row>
    <row r="33" spans="11:21" ht="14.25" customHeight="1">
      <c r="K33" s="190" t="str">
        <f>+IF(E69=1,'評価TB'!D26,IF(E69=2,'評価TB'!D27,IF(E69=3,'評価TB'!D28,"")))</f>
        <v>緊急時に迅速かつ適切な行動・判断ができるよう教育・訓練に力をいれましょう。特に以下の点を強化する必要があります。</v>
      </c>
      <c r="L33" s="190"/>
      <c r="M33" s="190"/>
      <c r="N33" s="190"/>
      <c r="O33" s="190"/>
      <c r="P33" s="190"/>
      <c r="Q33" s="190"/>
      <c r="R33" s="190"/>
      <c r="S33" s="190"/>
      <c r="T33" s="190"/>
      <c r="U33" s="190"/>
    </row>
    <row r="34" spans="11:21" ht="14.25">
      <c r="K34" s="190"/>
      <c r="L34" s="190"/>
      <c r="M34" s="190"/>
      <c r="N34" s="190"/>
      <c r="O34" s="190"/>
      <c r="P34" s="190"/>
      <c r="Q34" s="190"/>
      <c r="R34" s="190"/>
      <c r="S34" s="190"/>
      <c r="T34" s="190"/>
      <c r="U34" s="190"/>
    </row>
    <row r="35" spans="10:12" s="68" customFormat="1" ht="6.75" customHeight="1">
      <c r="J35" s="69"/>
      <c r="K35" s="70"/>
      <c r="L35" s="71"/>
    </row>
    <row r="36" spans="11:21" ht="15" customHeight="1">
      <c r="K36" s="195" t="str">
        <f>+IF(F69&gt;0,"○"&amp;" "&amp;'評価TB'!C48,"")</f>
        <v>○ 職員だけでなくアルバイトやボランティア、委託業者も含めた教育・訓練を計画的に実施しましょう。</v>
      </c>
      <c r="L36" s="196"/>
      <c r="M36" s="196"/>
      <c r="N36" s="196"/>
      <c r="O36" s="196"/>
      <c r="P36" s="196"/>
      <c r="Q36" s="196"/>
      <c r="R36" s="196"/>
      <c r="S36" s="196"/>
      <c r="T36" s="196"/>
      <c r="U36" s="197"/>
    </row>
    <row r="37" spans="11:21" ht="15" customHeight="1">
      <c r="K37" s="198" t="str">
        <f>+IF(G69&gt;0,"○"&amp;" "&amp;'評価TB'!C49,"")</f>
        <v>○ いざというときに適切な行動がとれるよう、より実践的な訓練を実施しましょう。</v>
      </c>
      <c r="L37" s="199"/>
      <c r="M37" s="199"/>
      <c r="N37" s="199"/>
      <c r="O37" s="199"/>
      <c r="P37" s="199"/>
      <c r="Q37" s="199"/>
      <c r="R37" s="199"/>
      <c r="S37" s="199"/>
      <c r="T37" s="199"/>
      <c r="U37" s="200"/>
    </row>
    <row r="38" spans="11:21" ht="15" customHeight="1">
      <c r="K38" s="198" t="str">
        <f>+IF(H69&gt;0,"○"&amp;" "&amp;'評価TB'!C50,"")</f>
        <v>○ 状況に応じて迅速かつ適切な判断ができるよう、危険予測や意思決定のための訓練を実施しましょう。</v>
      </c>
      <c r="L38" s="199"/>
      <c r="M38" s="199"/>
      <c r="N38" s="199"/>
      <c r="O38" s="199"/>
      <c r="P38" s="199"/>
      <c r="Q38" s="199"/>
      <c r="R38" s="199"/>
      <c r="S38" s="199"/>
      <c r="T38" s="199"/>
      <c r="U38" s="200"/>
    </row>
    <row r="39" spans="11:21" ht="15" customHeight="1">
      <c r="K39" s="192" t="str">
        <f>+IF(I69&gt;0,"○"&amp;" "&amp;'評価TB'!C51,"")</f>
        <v>○ 施設利用者や観客等に安全上の留意事項や禁止事項について説明し、守れない人には毅然とした態度で対応しましょう。</v>
      </c>
      <c r="L39" s="193"/>
      <c r="M39" s="193"/>
      <c r="N39" s="193"/>
      <c r="O39" s="193"/>
      <c r="P39" s="193"/>
      <c r="Q39" s="193"/>
      <c r="R39" s="193"/>
      <c r="S39" s="193"/>
      <c r="T39" s="193"/>
      <c r="U39" s="194"/>
    </row>
    <row r="40" spans="10:12" s="68" customFormat="1" ht="6.75" customHeight="1">
      <c r="J40" s="69"/>
      <c r="K40" s="70"/>
      <c r="L40" s="71"/>
    </row>
    <row r="41" spans="10:13" ht="24" customHeight="1">
      <c r="J41" s="201" t="s">
        <v>96</v>
      </c>
      <c r="K41" s="201"/>
      <c r="L41" s="201"/>
      <c r="M41" s="201"/>
    </row>
    <row r="42" spans="11:21" ht="14.25" customHeight="1">
      <c r="K42" s="190" t="str">
        <f>+IF(E70=1,'評価TB'!D29,IF(E70=2,'評価TB'!D30,IF(E70=3,'評価TB'!D31,"")))</f>
        <v>施設のリスクに応じた計画・マニュアルを作成しましょう。特に以下の点を強化する必要があります。</v>
      </c>
      <c r="L42" s="190"/>
      <c r="M42" s="190"/>
      <c r="N42" s="190"/>
      <c r="O42" s="190"/>
      <c r="P42" s="190"/>
      <c r="Q42" s="190"/>
      <c r="R42" s="190"/>
      <c r="S42" s="190"/>
      <c r="T42" s="190"/>
      <c r="U42" s="190"/>
    </row>
    <row r="43" spans="11:21" ht="14.25">
      <c r="K43" s="190"/>
      <c r="L43" s="190"/>
      <c r="M43" s="190"/>
      <c r="N43" s="190"/>
      <c r="O43" s="190"/>
      <c r="P43" s="190"/>
      <c r="Q43" s="190"/>
      <c r="R43" s="190"/>
      <c r="S43" s="190"/>
      <c r="T43" s="190"/>
      <c r="U43" s="190"/>
    </row>
    <row r="44" spans="10:12" s="68" customFormat="1" ht="6.75" customHeight="1">
      <c r="J44" s="69"/>
      <c r="K44" s="70"/>
      <c r="L44" s="71"/>
    </row>
    <row r="45" spans="11:21" ht="15" customHeight="1">
      <c r="K45" s="72" t="str">
        <f>+IF(F70&gt;0,"○"&amp;" "&amp;'評価TB'!C52,"")</f>
        <v>○ 施設における危機管理・リスクマネジメントの基本的な方針を決めましょう。</v>
      </c>
      <c r="L45" s="73"/>
      <c r="M45" s="74"/>
      <c r="N45" s="74"/>
      <c r="O45" s="74"/>
      <c r="P45" s="74"/>
      <c r="Q45" s="74"/>
      <c r="R45" s="74"/>
      <c r="S45" s="74"/>
      <c r="T45" s="74"/>
      <c r="U45" s="75"/>
    </row>
    <row r="46" spans="11:21" ht="15" customHeight="1">
      <c r="K46" s="76" t="str">
        <f>+IF(G70&gt;0,"○"&amp;" "&amp;'評価TB'!C53,"")</f>
        <v>○ より具体的な行動や判断基準を示す計画・マニュアルを作成しましょう。</v>
      </c>
      <c r="L46" s="71"/>
      <c r="M46" s="68"/>
      <c r="N46" s="68"/>
      <c r="O46" s="68"/>
      <c r="P46" s="68"/>
      <c r="Q46" s="68"/>
      <c r="R46" s="68"/>
      <c r="S46" s="68"/>
      <c r="T46" s="68"/>
      <c r="U46" s="77"/>
    </row>
    <row r="47" spans="11:21" ht="15" customHeight="1">
      <c r="K47" s="76" t="str">
        <f>+IF(H70&gt;0,"○"&amp;" "&amp;'評価TB'!C54,"")</f>
        <v>○ 作成した計画やマニュアルの内容を関係者がきちんと理解できるよう周知徹底しましょう。</v>
      </c>
      <c r="L47" s="71"/>
      <c r="M47" s="68"/>
      <c r="N47" s="68"/>
      <c r="O47" s="68"/>
      <c r="P47" s="68"/>
      <c r="Q47" s="68"/>
      <c r="R47" s="68"/>
      <c r="S47" s="68"/>
      <c r="T47" s="68"/>
      <c r="U47" s="77"/>
    </row>
    <row r="48" spans="11:21" ht="15" customHeight="1">
      <c r="K48" s="78" t="str">
        <f>+IF(I70&gt;0,"○"&amp;" "&amp;'評価TB'!C55,"")</f>
        <v>○ 計画・マニュアルは常に見直し、より効果的で実態に合ったものに見直していきましょう。</v>
      </c>
      <c r="L48" s="79"/>
      <c r="M48" s="80"/>
      <c r="N48" s="80"/>
      <c r="O48" s="80"/>
      <c r="P48" s="80"/>
      <c r="Q48" s="80"/>
      <c r="R48" s="80"/>
      <c r="S48" s="80"/>
      <c r="T48" s="80"/>
      <c r="U48" s="81"/>
    </row>
    <row r="49" spans="10:12" s="68" customFormat="1" ht="6.75" customHeight="1">
      <c r="J49" s="69"/>
      <c r="K49" s="70"/>
      <c r="L49" s="71"/>
    </row>
    <row r="50" spans="10:13" ht="24" customHeight="1">
      <c r="J50" s="184" t="s">
        <v>106</v>
      </c>
      <c r="K50" s="184"/>
      <c r="L50" s="184"/>
      <c r="M50" s="184"/>
    </row>
    <row r="51" spans="11:21" ht="14.25" customHeight="1">
      <c r="K51" s="191" t="str">
        <f>+IF(E71=1,'評価TB'!D32,IF(E71=2,'評価TB'!D33,IF(E71=3,'評価TB'!D34,"")))</f>
        <v>いざというときに役立つ資機材や生活物資の準備をしておきましょう。特に以下の点を強化する必要があります。</v>
      </c>
      <c r="L51" s="191"/>
      <c r="M51" s="191"/>
      <c r="N51" s="191"/>
      <c r="O51" s="191"/>
      <c r="P51" s="191"/>
      <c r="Q51" s="191"/>
      <c r="R51" s="191"/>
      <c r="S51" s="191"/>
      <c r="T51" s="191"/>
      <c r="U51" s="191"/>
    </row>
    <row r="52" spans="11:21" ht="14.25">
      <c r="K52" s="191"/>
      <c r="L52" s="191"/>
      <c r="M52" s="191"/>
      <c r="N52" s="191"/>
      <c r="O52" s="191"/>
      <c r="P52" s="191"/>
      <c r="Q52" s="191"/>
      <c r="R52" s="191"/>
      <c r="S52" s="191"/>
      <c r="T52" s="191"/>
      <c r="U52" s="191"/>
    </row>
    <row r="53" spans="10:12" s="68" customFormat="1" ht="6.75" customHeight="1">
      <c r="J53" s="69"/>
      <c r="K53" s="70"/>
      <c r="L53" s="71"/>
    </row>
    <row r="54" spans="11:21" ht="15" customHeight="1">
      <c r="K54" s="72" t="str">
        <f>+IF(F71&gt;0,"○"&amp;" "&amp;'評価TB'!C56,"")</f>
        <v>○ 災害時や停電等に備えて必要な資機材をリストアップし常備しておきましょう。</v>
      </c>
      <c r="L54" s="73"/>
      <c r="M54" s="74"/>
      <c r="N54" s="74"/>
      <c r="O54" s="74"/>
      <c r="P54" s="74"/>
      <c r="Q54" s="74"/>
      <c r="R54" s="74"/>
      <c r="S54" s="74"/>
      <c r="T54" s="74"/>
      <c r="U54" s="75"/>
    </row>
    <row r="55" spans="11:21" ht="15" customHeight="1">
      <c r="K55" s="76" t="str">
        <f>+IF(G71&gt;0,"○"&amp;" "&amp;'評価TB'!C57,"")</f>
        <v>○ いざというときに資機材がきちんと使用できるように準備しておきましょう。</v>
      </c>
      <c r="L55" s="71"/>
      <c r="M55" s="68"/>
      <c r="N55" s="68"/>
      <c r="O55" s="68"/>
      <c r="P55" s="68"/>
      <c r="Q55" s="68"/>
      <c r="R55" s="68"/>
      <c r="S55" s="68"/>
      <c r="T55" s="68"/>
      <c r="U55" s="77"/>
    </row>
    <row r="56" spans="11:21" ht="15" customHeight="1">
      <c r="K56" s="76" t="str">
        <f>+IF(H71&gt;0,"○"&amp;" "&amp;'評価TB'!C58,"")</f>
        <v>○ 交通機関の麻痺や施設での避難生活に備え、できる限り生活物資を備蓄しておきましょう。</v>
      </c>
      <c r="L56" s="71"/>
      <c r="M56" s="68"/>
      <c r="N56" s="68"/>
      <c r="O56" s="68"/>
      <c r="P56" s="68"/>
      <c r="Q56" s="68"/>
      <c r="R56" s="68"/>
      <c r="S56" s="68"/>
      <c r="T56" s="68"/>
      <c r="U56" s="77"/>
    </row>
    <row r="57" spans="11:21" ht="15" customHeight="1">
      <c r="K57" s="78" t="str">
        <f>+IF(I71&gt;0,"○"&amp;" "&amp;'評価TB'!C59,"")</f>
        <v>○ いざというときに避難物資が確実に供給できるよう、配給方法を事前に決めておきましょう。</v>
      </c>
      <c r="L57" s="79"/>
      <c r="M57" s="80"/>
      <c r="N57" s="80"/>
      <c r="O57" s="80"/>
      <c r="P57" s="80"/>
      <c r="Q57" s="80"/>
      <c r="R57" s="80"/>
      <c r="S57" s="80"/>
      <c r="T57" s="80"/>
      <c r="U57" s="81"/>
    </row>
    <row r="58" spans="10:12" s="68" customFormat="1" ht="6.75" customHeight="1">
      <c r="J58" s="69"/>
      <c r="K58" s="70"/>
      <c r="L58" s="71"/>
    </row>
    <row r="64" spans="5:9" ht="14.25">
      <c r="E64" s="60"/>
      <c r="F64" s="60"/>
      <c r="G64" s="60"/>
      <c r="H64" s="60"/>
      <c r="I64" s="60"/>
    </row>
    <row r="65" spans="1:15" ht="14.25">
      <c r="A65" s="1"/>
      <c r="B65" s="126"/>
      <c r="C65" s="126"/>
      <c r="D65" s="126"/>
      <c r="E65" s="60" t="s">
        <v>288</v>
      </c>
      <c r="F65" s="60" t="s">
        <v>303</v>
      </c>
      <c r="G65" s="60" t="s">
        <v>304</v>
      </c>
      <c r="H65" s="60" t="s">
        <v>305</v>
      </c>
      <c r="I65" s="60" t="s">
        <v>306</v>
      </c>
      <c r="M65" s="86"/>
      <c r="N65" s="86"/>
      <c r="O65" s="86"/>
    </row>
    <row r="66" spans="1:15" ht="14.25">
      <c r="A66" s="108" t="str">
        <f>'評価TB'!A10</f>
        <v>チェック1</v>
      </c>
      <c r="B66" s="60" t="s">
        <v>307</v>
      </c>
      <c r="C66" s="60">
        <f>'評価TB'!D10</f>
        <v>0</v>
      </c>
      <c r="D66" s="60"/>
      <c r="E66" s="60">
        <f>'評価TB'!E10</f>
        <v>1</v>
      </c>
      <c r="F66" s="60">
        <f>'評価TB'!F10</f>
        <v>1</v>
      </c>
      <c r="G66" s="60">
        <f>'評価TB'!G10</f>
        <v>1</v>
      </c>
      <c r="H66" s="60">
        <f>'評価TB'!H10</f>
        <v>1</v>
      </c>
      <c r="I66" s="60">
        <f>'評価TB'!I10</f>
        <v>1</v>
      </c>
      <c r="J66" s="60"/>
      <c r="K66" s="60"/>
      <c r="M66" s="86"/>
      <c r="N66" s="86"/>
      <c r="O66" s="86"/>
    </row>
    <row r="67" spans="1:15" ht="14.25">
      <c r="A67" s="108" t="str">
        <f>'評価TB'!A11</f>
        <v>チェック2</v>
      </c>
      <c r="B67" s="60" t="s">
        <v>308</v>
      </c>
      <c r="C67" s="60">
        <f>'評価TB'!D11</f>
        <v>0</v>
      </c>
      <c r="D67" s="60"/>
      <c r="E67" s="60">
        <f>'評価TB'!E11</f>
        <v>1</v>
      </c>
      <c r="F67" s="60">
        <f>'評価TB'!F11</f>
        <v>1</v>
      </c>
      <c r="G67" s="60">
        <f>'評価TB'!G11</f>
        <v>1</v>
      </c>
      <c r="H67" s="60">
        <f>'評価TB'!H11</f>
        <v>1</v>
      </c>
      <c r="I67" s="60">
        <f>'評価TB'!I11</f>
        <v>1</v>
      </c>
      <c r="J67" s="60"/>
      <c r="K67" s="60"/>
      <c r="M67" s="86"/>
      <c r="N67" s="86"/>
      <c r="O67" s="86"/>
    </row>
    <row r="68" spans="1:15" s="56" customFormat="1" ht="14.25">
      <c r="A68" s="109" t="str">
        <f>'評価TB'!A12</f>
        <v>チェック3</v>
      </c>
      <c r="B68" s="61" t="s">
        <v>335</v>
      </c>
      <c r="C68" s="61">
        <f>'評価TB'!D12</f>
        <v>0</v>
      </c>
      <c r="D68" s="61"/>
      <c r="E68" s="61">
        <f>'評価TB'!E12</f>
        <v>1</v>
      </c>
      <c r="F68" s="61">
        <f>'評価TB'!F12</f>
        <v>1</v>
      </c>
      <c r="G68" s="61">
        <f>'評価TB'!G12</f>
        <v>1</v>
      </c>
      <c r="H68" s="61">
        <f>'評価TB'!H12</f>
        <v>1</v>
      </c>
      <c r="I68" s="61">
        <f>'評価TB'!I12</f>
        <v>1</v>
      </c>
      <c r="J68" s="61"/>
      <c r="K68" s="61"/>
      <c r="L68" s="107"/>
      <c r="M68" s="107"/>
      <c r="N68" s="107"/>
      <c r="O68" s="107"/>
    </row>
    <row r="69" spans="1:15" s="56" customFormat="1" ht="14.25">
      <c r="A69" s="109" t="str">
        <f>'評価TB'!A13</f>
        <v>チェック4</v>
      </c>
      <c r="B69" s="61" t="s">
        <v>248</v>
      </c>
      <c r="C69" s="61">
        <f>'評価TB'!D13</f>
        <v>0</v>
      </c>
      <c r="D69" s="61"/>
      <c r="E69" s="61">
        <f>'評価TB'!E13</f>
        <v>1</v>
      </c>
      <c r="F69" s="61">
        <f>'評価TB'!F13</f>
        <v>1</v>
      </c>
      <c r="G69" s="61">
        <f>'評価TB'!G13</f>
        <v>1</v>
      </c>
      <c r="H69" s="61">
        <f>'評価TB'!H13</f>
        <v>1</v>
      </c>
      <c r="I69" s="61">
        <f>'評価TB'!I13</f>
        <v>1</v>
      </c>
      <c r="J69" s="61"/>
      <c r="K69" s="61"/>
      <c r="L69" s="107"/>
      <c r="M69" s="107"/>
      <c r="N69" s="107"/>
      <c r="O69" s="107"/>
    </row>
    <row r="70" spans="1:15" s="56" customFormat="1" ht="14.25">
      <c r="A70" s="109" t="str">
        <f>'評価TB'!A14</f>
        <v>チェック5</v>
      </c>
      <c r="B70" s="61" t="s">
        <v>336</v>
      </c>
      <c r="C70" s="61">
        <f>'評価TB'!D14</f>
        <v>0</v>
      </c>
      <c r="D70" s="61"/>
      <c r="E70" s="61">
        <f>'評価TB'!E14</f>
        <v>1</v>
      </c>
      <c r="F70" s="61">
        <f>'評価TB'!F14</f>
        <v>1</v>
      </c>
      <c r="G70" s="61">
        <f>'評価TB'!G14</f>
        <v>1</v>
      </c>
      <c r="H70" s="61">
        <f>'評価TB'!H14</f>
        <v>1</v>
      </c>
      <c r="I70" s="61">
        <f>'評価TB'!I14</f>
        <v>1</v>
      </c>
      <c r="J70" s="61"/>
      <c r="K70" s="61"/>
      <c r="L70" s="107"/>
      <c r="M70" s="107"/>
      <c r="N70" s="107"/>
      <c r="O70" s="107"/>
    </row>
    <row r="71" spans="1:15" s="56" customFormat="1" ht="14.25">
      <c r="A71" s="109" t="str">
        <f>'評価TB'!A15</f>
        <v>チェック6</v>
      </c>
      <c r="B71" s="61" t="s">
        <v>337</v>
      </c>
      <c r="C71" s="61">
        <f>'評価TB'!D15</f>
        <v>0</v>
      </c>
      <c r="D71" s="61"/>
      <c r="E71" s="61">
        <f>'評価TB'!E15</f>
        <v>1</v>
      </c>
      <c r="F71" s="61">
        <f>'評価TB'!F15</f>
        <v>1</v>
      </c>
      <c r="G71" s="61">
        <f>'評価TB'!G15</f>
        <v>1</v>
      </c>
      <c r="H71" s="61">
        <f>'評価TB'!H15</f>
        <v>1</v>
      </c>
      <c r="I71" s="61">
        <f>'評価TB'!I15</f>
        <v>1</v>
      </c>
      <c r="J71" s="61"/>
      <c r="K71" s="61"/>
      <c r="L71" s="107"/>
      <c r="M71" s="107"/>
      <c r="N71" s="107"/>
      <c r="O71" s="107"/>
    </row>
    <row r="72" spans="1:12" ht="14.25">
      <c r="A72" s="1"/>
      <c r="B72" s="1"/>
      <c r="C72" s="1"/>
      <c r="D72" s="1"/>
      <c r="E72" s="1"/>
      <c r="F72" s="1"/>
      <c r="G72" s="1"/>
      <c r="H72" s="1"/>
      <c r="I72" s="1"/>
      <c r="J72" s="104"/>
      <c r="K72" s="105"/>
      <c r="L72" s="106"/>
    </row>
  </sheetData>
  <sheetProtection sheet="1" objects="1" scenarios="1"/>
  <mergeCells count="17">
    <mergeCell ref="K51:U52"/>
    <mergeCell ref="K6:U7"/>
    <mergeCell ref="K15:U16"/>
    <mergeCell ref="K24:U25"/>
    <mergeCell ref="K33:U34"/>
    <mergeCell ref="K39:U39"/>
    <mergeCell ref="K36:U36"/>
    <mergeCell ref="K37:U37"/>
    <mergeCell ref="K38:U38"/>
    <mergeCell ref="J41:M41"/>
    <mergeCell ref="J50:M50"/>
    <mergeCell ref="A2:O2"/>
    <mergeCell ref="J5:M5"/>
    <mergeCell ref="J14:M14"/>
    <mergeCell ref="J23:M23"/>
    <mergeCell ref="J32:M32"/>
    <mergeCell ref="K42:U43"/>
  </mergeCells>
  <printOptions/>
  <pageMargins left="0.31496062992125984" right="0.3937007874015748" top="0.4724409448818898" bottom="0.35433070866141736" header="0.2755905511811024" footer="0.1968503937007874"/>
  <pageSetup horizontalDpi="600" verticalDpi="600" orientation="landscape" paperSize="9" scale="70" r:id="rId2"/>
  <rowBreaks count="1" manualBreakCount="1">
    <brk id="59" max="16" man="1"/>
  </rowBreaks>
  <drawing r:id="rId1"/>
</worksheet>
</file>

<file path=xl/worksheets/sheet2.xml><?xml version="1.0" encoding="utf-8"?>
<worksheet xmlns="http://schemas.openxmlformats.org/spreadsheetml/2006/main" xmlns:r="http://schemas.openxmlformats.org/officeDocument/2006/relationships">
  <sheetPr codeName="Sheet7"/>
  <dimension ref="B1:Z42"/>
  <sheetViews>
    <sheetView showGridLines="0" showRowColHeaders="0"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10" customWidth="1"/>
    <col min="17" max="20" width="5.59765625" style="11" customWidth="1"/>
    <col min="21" max="21" width="5.59765625" style="12" customWidth="1"/>
    <col min="22" max="22" width="5.59765625" style="15" customWidth="1"/>
    <col min="23" max="24" width="9" style="13" customWidth="1"/>
  </cols>
  <sheetData>
    <row r="1" spans="16:26" ht="14.25">
      <c r="P1" s="82"/>
      <c r="Q1" s="83"/>
      <c r="R1" s="83"/>
      <c r="S1" s="83"/>
      <c r="T1" s="83"/>
      <c r="U1" s="84"/>
      <c r="V1" s="84"/>
      <c r="W1" s="85"/>
      <c r="X1" s="85"/>
      <c r="Y1" s="86"/>
      <c r="Z1" s="86"/>
    </row>
    <row r="2" spans="2:26" ht="15" thickBot="1">
      <c r="B2" s="94"/>
      <c r="C2" s="94"/>
      <c r="D2" s="94"/>
      <c r="E2" s="94"/>
      <c r="F2" s="94"/>
      <c r="G2" s="94"/>
      <c r="H2" s="94"/>
      <c r="I2" s="94"/>
      <c r="J2" s="94"/>
      <c r="K2" s="94"/>
      <c r="L2" s="94"/>
      <c r="M2" s="94"/>
      <c r="N2" s="94"/>
      <c r="O2" s="94"/>
      <c r="V2" s="12"/>
      <c r="W2" s="10"/>
      <c r="X2" s="10"/>
      <c r="Y2" s="86"/>
      <c r="Z2" s="86"/>
    </row>
    <row r="3" spans="2:26" ht="14.25">
      <c r="B3" s="94"/>
      <c r="C3" s="94"/>
      <c r="D3" s="94"/>
      <c r="E3" s="94"/>
      <c r="F3" s="94"/>
      <c r="G3" s="94"/>
      <c r="H3" s="94"/>
      <c r="I3" s="138">
        <f>$U$35</f>
        <v>0</v>
      </c>
      <c r="J3" s="94"/>
      <c r="K3" s="94"/>
      <c r="L3" s="94"/>
      <c r="M3" s="94"/>
      <c r="N3" s="94"/>
      <c r="O3" s="94"/>
      <c r="V3" s="12"/>
      <c r="W3" s="10"/>
      <c r="X3" s="10"/>
      <c r="Y3" s="86"/>
      <c r="Z3" s="86"/>
    </row>
    <row r="4" spans="2:26" ht="14.25">
      <c r="B4" s="94"/>
      <c r="C4" s="94"/>
      <c r="D4" s="94"/>
      <c r="E4" s="94"/>
      <c r="F4" s="94"/>
      <c r="G4" s="94"/>
      <c r="H4" s="94"/>
      <c r="I4" s="139"/>
      <c r="J4" s="98" t="s">
        <v>317</v>
      </c>
      <c r="K4" s="99"/>
      <c r="L4" s="94"/>
      <c r="M4" s="94"/>
      <c r="N4" s="94"/>
      <c r="O4" s="94"/>
      <c r="V4" s="12"/>
      <c r="W4" s="10"/>
      <c r="X4" s="10"/>
      <c r="Y4" s="86"/>
      <c r="Z4" s="86"/>
    </row>
    <row r="5" spans="2:26" ht="14.25">
      <c r="B5" s="94"/>
      <c r="C5" s="100"/>
      <c r="D5" s="94"/>
      <c r="E5" s="94"/>
      <c r="F5" s="94"/>
      <c r="G5" s="94"/>
      <c r="H5" s="94"/>
      <c r="I5" s="94"/>
      <c r="J5" s="94"/>
      <c r="K5" s="94"/>
      <c r="L5" s="94"/>
      <c r="M5" s="94"/>
      <c r="N5" s="94"/>
      <c r="O5" s="94"/>
      <c r="V5" s="12"/>
      <c r="W5" s="10"/>
      <c r="X5" s="10"/>
      <c r="Y5" s="86"/>
      <c r="Z5" s="86"/>
    </row>
    <row r="6" spans="2:26" ht="14.25">
      <c r="B6" s="94"/>
      <c r="C6" s="127" t="str">
        <f>+"　質問１ "&amp;'チェックリスト項目'!D16</f>
        <v>　質問１ 危機管理・リスクマネジメントの責任体制が確立されていますか？</v>
      </c>
      <c r="D6" s="128"/>
      <c r="E6" s="128"/>
      <c r="F6" s="128"/>
      <c r="G6" s="128"/>
      <c r="H6" s="128"/>
      <c r="I6" s="128"/>
      <c r="J6" s="128"/>
      <c r="K6" s="128"/>
      <c r="L6" s="128"/>
      <c r="M6" s="128"/>
      <c r="N6" s="131"/>
      <c r="O6" s="94"/>
      <c r="V6" s="12"/>
      <c r="W6" s="10"/>
      <c r="X6" s="10"/>
      <c r="Y6" s="86"/>
      <c r="Z6" s="86"/>
    </row>
    <row r="7" spans="2:26" ht="14.25">
      <c r="B7" s="94"/>
      <c r="C7" s="129"/>
      <c r="D7" s="130"/>
      <c r="E7" s="130"/>
      <c r="F7" s="130"/>
      <c r="G7" s="130"/>
      <c r="H7" s="130"/>
      <c r="I7" s="130"/>
      <c r="J7" s="130"/>
      <c r="K7" s="130"/>
      <c r="L7" s="130"/>
      <c r="M7" s="130"/>
      <c r="N7" s="132"/>
      <c r="O7" s="94"/>
      <c r="Q7" s="11" t="s">
        <v>318</v>
      </c>
      <c r="V7" s="12"/>
      <c r="W7" s="10"/>
      <c r="X7" s="10"/>
      <c r="Y7" s="1"/>
      <c r="Z7" s="1"/>
    </row>
    <row r="8" spans="2:26" ht="19.5" customHeight="1">
      <c r="B8" s="94"/>
      <c r="C8" s="7" t="str">
        <f>+"　　 "&amp;'チェックリスト項目'!K16</f>
        <v>　　 危機管理・リスクマネジメントのトップ（監督者）に施設設置者の責任者が置かれている。</v>
      </c>
      <c r="D8" s="3"/>
      <c r="E8" s="3"/>
      <c r="F8" s="3"/>
      <c r="G8" s="3"/>
      <c r="H8" s="3"/>
      <c r="I8" s="3"/>
      <c r="J8" s="3"/>
      <c r="K8" s="3"/>
      <c r="L8" s="3"/>
      <c r="M8" s="3"/>
      <c r="N8" s="131" t="str">
        <f>+IF(SUM(S8:S13)=6,"A",IF(SUM(S8:S13)&gt;=3,"B",IF(SUM(S8:S13)&gt;0,"C","D")))</f>
        <v>D</v>
      </c>
      <c r="O8" s="94"/>
      <c r="P8" s="10" t="b">
        <v>0</v>
      </c>
      <c r="Q8" s="11" t="b">
        <f aca="true" t="shared" si="0" ref="Q8:Q13">+P8</f>
        <v>0</v>
      </c>
      <c r="R8" s="11">
        <f aca="true" t="shared" si="1" ref="R8:R13">+IF(Q8=FALSE,0,1)</f>
        <v>0</v>
      </c>
      <c r="S8" s="11">
        <f aca="true" t="shared" si="2" ref="S8:S13">+VALUE(R8)</f>
        <v>0</v>
      </c>
      <c r="T8" s="2" t="str">
        <f>+ASC(N8)</f>
        <v>D</v>
      </c>
      <c r="U8" s="2">
        <f>+VLOOKUP($T8,'評価TB'!$A$1:$AE$7,2,FALSE)</f>
        <v>0</v>
      </c>
      <c r="V8" s="2">
        <f>+IF(OR(T8="C",T8="D"),1,0)</f>
        <v>1</v>
      </c>
      <c r="W8" s="10"/>
      <c r="X8" s="10"/>
      <c r="Y8" s="1"/>
      <c r="Z8" s="1"/>
    </row>
    <row r="9" spans="2:26" ht="19.5" customHeight="1">
      <c r="B9" s="94"/>
      <c r="C9" s="8" t="str">
        <f>+"　　 "&amp;'チェックリスト項目'!K17</f>
        <v>　　 施設設置者により危機管理・リスクマネジメント対策の基準が具体的に示されている。</v>
      </c>
      <c r="D9" s="4"/>
      <c r="E9" s="4"/>
      <c r="F9" s="4"/>
      <c r="G9" s="4"/>
      <c r="H9" s="4"/>
      <c r="I9" s="4"/>
      <c r="J9" s="4"/>
      <c r="K9" s="4"/>
      <c r="L9" s="4"/>
      <c r="M9" s="4"/>
      <c r="N9" s="140"/>
      <c r="O9" s="94"/>
      <c r="P9" s="10" t="b">
        <v>0</v>
      </c>
      <c r="Q9" s="11" t="b">
        <f t="shared" si="0"/>
        <v>0</v>
      </c>
      <c r="R9" s="11">
        <f t="shared" si="1"/>
        <v>0</v>
      </c>
      <c r="S9" s="11">
        <f t="shared" si="2"/>
        <v>0</v>
      </c>
      <c r="V9" s="12"/>
      <c r="W9" s="10"/>
      <c r="X9" s="10"/>
      <c r="Y9" s="1"/>
      <c r="Z9" s="1"/>
    </row>
    <row r="10" spans="2:26" ht="19.5" customHeight="1">
      <c r="B10" s="94"/>
      <c r="C10" s="8" t="str">
        <f>+"　　 "&amp;'チェックリスト項目'!K18</f>
        <v>　　 毎日（公演ごと）に危機管理リーダーを決めている。</v>
      </c>
      <c r="D10" s="4"/>
      <c r="E10" s="4"/>
      <c r="F10" s="4"/>
      <c r="G10" s="4"/>
      <c r="H10" s="4"/>
      <c r="I10" s="4"/>
      <c r="J10" s="4"/>
      <c r="K10" s="4"/>
      <c r="L10" s="4"/>
      <c r="M10" s="4"/>
      <c r="N10" s="140"/>
      <c r="O10" s="94"/>
      <c r="P10" s="10" t="b">
        <v>0</v>
      </c>
      <c r="Q10" s="11" t="b">
        <f t="shared" si="0"/>
        <v>0</v>
      </c>
      <c r="R10" s="11">
        <f t="shared" si="1"/>
        <v>0</v>
      </c>
      <c r="S10" s="11">
        <f t="shared" si="2"/>
        <v>0</v>
      </c>
      <c r="V10" s="12"/>
      <c r="W10" s="10"/>
      <c r="X10" s="10"/>
      <c r="Y10" s="1"/>
      <c r="Z10" s="1"/>
    </row>
    <row r="11" spans="2:26" ht="19.5" customHeight="1">
      <c r="B11" s="94"/>
      <c r="C11" s="8" t="str">
        <f>+"　　 "&amp;'チェックリスト項目'!K19</f>
        <v>　　 施設利用者から、各責任者（公演全体、受付、ホール案内、舞台など）の名簿を提出させている。</v>
      </c>
      <c r="D11" s="4"/>
      <c r="E11" s="4"/>
      <c r="F11" s="4"/>
      <c r="G11" s="4"/>
      <c r="H11" s="4"/>
      <c r="I11" s="4"/>
      <c r="J11" s="4"/>
      <c r="K11" s="4"/>
      <c r="L11" s="4"/>
      <c r="M11" s="4"/>
      <c r="N11" s="140"/>
      <c r="O11" s="94"/>
      <c r="P11" s="10" t="b">
        <v>0</v>
      </c>
      <c r="Q11" s="11" t="b">
        <f t="shared" si="0"/>
        <v>0</v>
      </c>
      <c r="R11" s="11">
        <f t="shared" si="1"/>
        <v>0</v>
      </c>
      <c r="S11" s="11">
        <f t="shared" si="2"/>
        <v>0</v>
      </c>
      <c r="V11" s="12"/>
      <c r="W11" s="10"/>
      <c r="X11" s="10"/>
      <c r="Y11" s="1"/>
      <c r="Z11" s="1"/>
    </row>
    <row r="12" spans="2:26" ht="19.5" customHeight="1">
      <c r="B12" s="94"/>
      <c r="C12" s="8" t="str">
        <f>+"　　 "&amp;'チェックリスト項目'!K20</f>
        <v>　　 職員および関係者は観客に対して安全への配慮を行なう責任を負っていることを周知している。</v>
      </c>
      <c r="D12" s="4"/>
      <c r="E12" s="4"/>
      <c r="F12" s="4"/>
      <c r="G12" s="4"/>
      <c r="H12" s="4"/>
      <c r="I12" s="4"/>
      <c r="J12" s="4"/>
      <c r="K12" s="4"/>
      <c r="L12" s="4"/>
      <c r="M12" s="4"/>
      <c r="N12" s="140"/>
      <c r="O12" s="94"/>
      <c r="P12" s="10" t="b">
        <v>0</v>
      </c>
      <c r="Q12" s="11" t="b">
        <f t="shared" si="0"/>
        <v>0</v>
      </c>
      <c r="R12" s="11">
        <f t="shared" si="1"/>
        <v>0</v>
      </c>
      <c r="S12" s="11">
        <f t="shared" si="2"/>
        <v>0</v>
      </c>
      <c r="V12" s="12"/>
      <c r="W12" s="10"/>
      <c r="X12" s="10"/>
      <c r="Y12" s="1"/>
      <c r="Z12" s="1"/>
    </row>
    <row r="13" spans="2:26" ht="19.5" customHeight="1">
      <c r="B13" s="94"/>
      <c r="C13" s="8" t="str">
        <f>+"　　 "&amp;'チェックリスト項目'!K21</f>
        <v>　　 損害賠償責任等の保険に加入している。</v>
      </c>
      <c r="D13" s="4"/>
      <c r="E13" s="4"/>
      <c r="F13" s="4"/>
      <c r="G13" s="4"/>
      <c r="H13" s="4"/>
      <c r="I13" s="4"/>
      <c r="J13" s="4"/>
      <c r="K13" s="4"/>
      <c r="L13" s="4"/>
      <c r="M13" s="4"/>
      <c r="N13" s="141"/>
      <c r="O13" s="94"/>
      <c r="P13" s="10" t="b">
        <v>0</v>
      </c>
      <c r="Q13" s="11" t="b">
        <f t="shared" si="0"/>
        <v>0</v>
      </c>
      <c r="R13" s="11">
        <f t="shared" si="1"/>
        <v>0</v>
      </c>
      <c r="S13" s="11">
        <f t="shared" si="2"/>
        <v>0</v>
      </c>
      <c r="V13" s="12"/>
      <c r="W13" s="10"/>
      <c r="X13" s="10"/>
      <c r="Y13" s="1"/>
      <c r="Z13" s="1"/>
    </row>
    <row r="14" spans="2:26" ht="14.25">
      <c r="B14" s="94"/>
      <c r="C14" s="127" t="str">
        <f>+"　質問２ "&amp;'チェックリスト項目'!D22</f>
        <v>　質問２ 公演時に必要な人員を確保していますか？</v>
      </c>
      <c r="D14" s="128"/>
      <c r="E14" s="128"/>
      <c r="F14" s="128"/>
      <c r="G14" s="128"/>
      <c r="H14" s="128"/>
      <c r="I14" s="128"/>
      <c r="J14" s="128"/>
      <c r="K14" s="128"/>
      <c r="L14" s="128"/>
      <c r="M14" s="128"/>
      <c r="N14" s="131"/>
      <c r="O14" s="94"/>
      <c r="V14" s="12"/>
      <c r="W14" s="10"/>
      <c r="X14" s="10"/>
      <c r="Y14" s="1"/>
      <c r="Z14" s="1"/>
    </row>
    <row r="15" spans="2:26" ht="14.25">
      <c r="B15" s="94"/>
      <c r="C15" s="129"/>
      <c r="D15" s="130"/>
      <c r="E15" s="130"/>
      <c r="F15" s="130"/>
      <c r="G15" s="130"/>
      <c r="H15" s="130"/>
      <c r="I15" s="130"/>
      <c r="J15" s="130"/>
      <c r="K15" s="130"/>
      <c r="L15" s="130"/>
      <c r="M15" s="130"/>
      <c r="N15" s="141"/>
      <c r="O15" s="94"/>
      <c r="Q15" s="11" t="s">
        <v>319</v>
      </c>
      <c r="V15" s="12"/>
      <c r="W15" s="10"/>
      <c r="X15" s="10"/>
      <c r="Y15" s="1"/>
      <c r="Z15" s="1"/>
    </row>
    <row r="16" spans="2:26" ht="19.5" customHeight="1">
      <c r="B16" s="94"/>
      <c r="C16" s="8" t="str">
        <f>+"　　 "&amp;'チェックリスト項目'!K22</f>
        <v>　　 公演時に配置する必要人数を決めている。</v>
      </c>
      <c r="D16" s="3"/>
      <c r="E16" s="3"/>
      <c r="F16" s="3"/>
      <c r="G16" s="3"/>
      <c r="H16" s="3"/>
      <c r="I16" s="3"/>
      <c r="J16" s="3"/>
      <c r="K16" s="3"/>
      <c r="L16" s="3"/>
      <c r="M16" s="3"/>
      <c r="N16" s="131" t="str">
        <f>+IF(SUM(S16:S20)=5,"A",IF(SUM(S16:S20)&gt;=3,"B",IF(SUM(S16:S20)&gt;0,"C","D")))</f>
        <v>D</v>
      </c>
      <c r="O16" s="94"/>
      <c r="P16" s="10" t="b">
        <v>0</v>
      </c>
      <c r="Q16" s="11" t="b">
        <f>+P16</f>
        <v>0</v>
      </c>
      <c r="R16" s="11">
        <f>+IF(Q16=FALSE,0,1)</f>
        <v>0</v>
      </c>
      <c r="S16" s="11">
        <f>+VALUE(R16)</f>
        <v>0</v>
      </c>
      <c r="T16" s="2" t="str">
        <f>+ASC(N16)</f>
        <v>D</v>
      </c>
      <c r="U16" s="2">
        <f>+VLOOKUP($T16,'評価TB'!$A$1:$AE$7,2,FALSE)</f>
        <v>0</v>
      </c>
      <c r="V16" s="2">
        <f>+IF(OR(T16="C",T16="D"),1,0)</f>
        <v>1</v>
      </c>
      <c r="W16" s="10"/>
      <c r="X16" s="10"/>
      <c r="Y16" s="1"/>
      <c r="Z16" s="1"/>
    </row>
    <row r="17" spans="2:26" ht="19.5" customHeight="1">
      <c r="B17" s="94"/>
      <c r="C17" s="8" t="str">
        <f>+"　　 "&amp;'チェックリスト項目'!K23</f>
        <v>　　 公演ごとに人員配置計画を作成している。</v>
      </c>
      <c r="D17" s="4"/>
      <c r="E17" s="4"/>
      <c r="F17" s="4"/>
      <c r="G17" s="4"/>
      <c r="H17" s="4"/>
      <c r="I17" s="4"/>
      <c r="J17" s="4"/>
      <c r="K17" s="4"/>
      <c r="L17" s="4"/>
      <c r="M17" s="4"/>
      <c r="N17" s="140"/>
      <c r="O17" s="94"/>
      <c r="P17" s="10" t="b">
        <v>0</v>
      </c>
      <c r="Q17" s="11" t="b">
        <f>+P17</f>
        <v>0</v>
      </c>
      <c r="R17" s="11">
        <f>+IF(Q17=FALSE,0,1)</f>
        <v>0</v>
      </c>
      <c r="S17" s="11">
        <f>+VALUE(R17)</f>
        <v>0</v>
      </c>
      <c r="V17" s="12"/>
      <c r="W17" s="10"/>
      <c r="X17" s="10"/>
      <c r="Y17" s="1"/>
      <c r="Z17" s="1"/>
    </row>
    <row r="18" spans="2:26" ht="19.5" customHeight="1">
      <c r="B18" s="94"/>
      <c r="C18" s="8" t="str">
        <f>+"　　 "&amp;'チェックリスト項目'!K24</f>
        <v>　　 公演時に配置する人員は、緊急事態が発生した際の対応方法を習得している。</v>
      </c>
      <c r="D18" s="4"/>
      <c r="E18" s="4"/>
      <c r="F18" s="4"/>
      <c r="G18" s="4"/>
      <c r="H18" s="4"/>
      <c r="I18" s="4"/>
      <c r="J18" s="4"/>
      <c r="K18" s="4"/>
      <c r="L18" s="4"/>
      <c r="M18" s="4"/>
      <c r="N18" s="140"/>
      <c r="O18" s="94"/>
      <c r="P18" s="10" t="b">
        <v>0</v>
      </c>
      <c r="Q18" s="11" t="b">
        <f>+P18</f>
        <v>0</v>
      </c>
      <c r="R18" s="11">
        <f>+IF(Q18=FALSE,0,1)</f>
        <v>0</v>
      </c>
      <c r="S18" s="11">
        <f>+VALUE(R18)</f>
        <v>0</v>
      </c>
      <c r="V18" s="12"/>
      <c r="W18" s="10"/>
      <c r="X18" s="10"/>
      <c r="Y18" s="1"/>
      <c r="Z18" s="1"/>
    </row>
    <row r="19" spans="2:26" ht="19.5" customHeight="1">
      <c r="B19" s="94"/>
      <c r="C19" s="8" t="str">
        <f>+"　　 "&amp;'チェックリスト項目'!K25</f>
        <v>　　 貸館事業の時、施設利用者に人員配置計画を提出させている。</v>
      </c>
      <c r="D19" s="4"/>
      <c r="E19" s="4"/>
      <c r="F19" s="4"/>
      <c r="G19" s="4"/>
      <c r="H19" s="4"/>
      <c r="I19" s="4"/>
      <c r="J19" s="4"/>
      <c r="K19" s="4"/>
      <c r="L19" s="4"/>
      <c r="M19" s="4"/>
      <c r="N19" s="140"/>
      <c r="O19" s="94"/>
      <c r="P19" s="10" t="b">
        <v>0</v>
      </c>
      <c r="Q19" s="11" t="b">
        <f>+P19</f>
        <v>0</v>
      </c>
      <c r="R19" s="11">
        <f>+IF(Q19=FALSE,0,1)</f>
        <v>0</v>
      </c>
      <c r="S19" s="11">
        <f>+VALUE(R19)</f>
        <v>0</v>
      </c>
      <c r="V19" s="12"/>
      <c r="W19" s="10"/>
      <c r="X19" s="10"/>
      <c r="Y19" s="1"/>
      <c r="Z19" s="1"/>
    </row>
    <row r="20" spans="2:26" ht="19.5" customHeight="1">
      <c r="B20" s="94"/>
      <c r="C20" s="8" t="str">
        <f>+"　　 "&amp;'チェックリスト項目'!K26</f>
        <v>　　 必要人数が不足している場合、公演を開始しない。</v>
      </c>
      <c r="D20" s="4"/>
      <c r="E20" s="4"/>
      <c r="F20" s="4"/>
      <c r="G20" s="4"/>
      <c r="H20" s="4"/>
      <c r="I20" s="4"/>
      <c r="J20" s="4"/>
      <c r="K20" s="4"/>
      <c r="L20" s="4"/>
      <c r="M20" s="4"/>
      <c r="N20" s="141"/>
      <c r="O20" s="94"/>
      <c r="P20" s="10" t="b">
        <v>0</v>
      </c>
      <c r="Q20" s="11" t="b">
        <f>+P20</f>
        <v>0</v>
      </c>
      <c r="R20" s="11">
        <f>+IF(Q20=FALSE,0,1)</f>
        <v>0</v>
      </c>
      <c r="S20" s="11">
        <f>+VALUE(R20)</f>
        <v>0</v>
      </c>
      <c r="V20" s="12"/>
      <c r="W20" s="10"/>
      <c r="X20" s="10"/>
      <c r="Y20" s="1"/>
      <c r="Z20" s="1"/>
    </row>
    <row r="21" spans="2:26" ht="14.25">
      <c r="B21" s="94"/>
      <c r="C21" s="127" t="str">
        <f>+"　質問３ "&amp;'チェックリスト項目'!D27</f>
        <v>　質問３ 緊急時の役割分担が決められていますか？</v>
      </c>
      <c r="D21" s="128"/>
      <c r="E21" s="128"/>
      <c r="F21" s="128"/>
      <c r="G21" s="128"/>
      <c r="H21" s="128"/>
      <c r="I21" s="128"/>
      <c r="J21" s="128"/>
      <c r="K21" s="128"/>
      <c r="L21" s="128"/>
      <c r="M21" s="128"/>
      <c r="N21" s="131"/>
      <c r="O21" s="94"/>
      <c r="V21" s="12"/>
      <c r="W21" s="10"/>
      <c r="X21" s="10"/>
      <c r="Y21" s="1"/>
      <c r="Z21" s="1"/>
    </row>
    <row r="22" spans="2:26" ht="14.25">
      <c r="B22" s="94"/>
      <c r="C22" s="129"/>
      <c r="D22" s="130"/>
      <c r="E22" s="130"/>
      <c r="F22" s="130"/>
      <c r="G22" s="130"/>
      <c r="H22" s="130"/>
      <c r="I22" s="130"/>
      <c r="J22" s="130"/>
      <c r="K22" s="130"/>
      <c r="L22" s="130"/>
      <c r="M22" s="130"/>
      <c r="N22" s="141"/>
      <c r="O22" s="94"/>
      <c r="Q22" s="11" t="s">
        <v>320</v>
      </c>
      <c r="V22" s="12"/>
      <c r="W22" s="10"/>
      <c r="X22" s="10"/>
      <c r="Y22" s="1"/>
      <c r="Z22" s="1"/>
    </row>
    <row r="23" spans="2:26" ht="19.5" customHeight="1">
      <c r="B23" s="94"/>
      <c r="C23" s="8" t="str">
        <f>+"　　 "&amp;'チェックリスト項目'!K27</f>
        <v>　　 夜間公演時の自衛消防体制が決まっている。</v>
      </c>
      <c r="D23" s="3"/>
      <c r="E23" s="3"/>
      <c r="F23" s="3"/>
      <c r="G23" s="3"/>
      <c r="H23" s="3"/>
      <c r="I23" s="3"/>
      <c r="J23" s="3"/>
      <c r="K23" s="3"/>
      <c r="L23" s="3"/>
      <c r="M23" s="3"/>
      <c r="N23" s="131" t="str">
        <f>+IF(SUM(S23:S26)=4,"A",IF(SUM(S23:S26)=3,"B",IF(SUM(S23:S26)&gt;0,"C","D")))</f>
        <v>D</v>
      </c>
      <c r="O23" s="94"/>
      <c r="P23" s="10" t="b">
        <v>0</v>
      </c>
      <c r="Q23" s="11" t="b">
        <f>+P23</f>
        <v>0</v>
      </c>
      <c r="R23" s="11">
        <f>+IF(Q23=FALSE,0,1)</f>
        <v>0</v>
      </c>
      <c r="S23" s="11">
        <f>+VALUE(R23)</f>
        <v>0</v>
      </c>
      <c r="T23" s="2" t="str">
        <f>+ASC(N23)</f>
        <v>D</v>
      </c>
      <c r="U23" s="2">
        <f>+VLOOKUP($T23,'評価TB'!$A$1:$AE$7,2,FALSE)</f>
        <v>0</v>
      </c>
      <c r="V23" s="2">
        <f>+IF(OR(T23="C",T23="D"),1,0)</f>
        <v>1</v>
      </c>
      <c r="W23" s="10"/>
      <c r="X23" s="10"/>
      <c r="Y23" s="1"/>
      <c r="Z23" s="1"/>
    </row>
    <row r="24" spans="2:26" ht="19.5" customHeight="1">
      <c r="B24" s="94"/>
      <c r="C24" s="8" t="str">
        <f>+"　　 "&amp;'チェックリスト項目'!K28</f>
        <v>　　 緊急事態が発生した場合、発見者は誰に連絡すればよいか決まっている。</v>
      </c>
      <c r="D24" s="4"/>
      <c r="E24" s="4"/>
      <c r="F24" s="4"/>
      <c r="G24" s="4"/>
      <c r="H24" s="4"/>
      <c r="I24" s="4"/>
      <c r="J24" s="4"/>
      <c r="K24" s="4"/>
      <c r="L24" s="4"/>
      <c r="M24" s="4"/>
      <c r="N24" s="140"/>
      <c r="O24" s="94"/>
      <c r="P24" s="10" t="b">
        <v>0</v>
      </c>
      <c r="Q24" s="11" t="b">
        <f>+P24</f>
        <v>0</v>
      </c>
      <c r="R24" s="11">
        <f>+IF(Q24=FALSE,0,1)</f>
        <v>0</v>
      </c>
      <c r="S24" s="11">
        <f>+VALUE(R24)</f>
        <v>0</v>
      </c>
      <c r="V24" s="12"/>
      <c r="W24" s="10"/>
      <c r="X24" s="10"/>
      <c r="Y24" s="1"/>
      <c r="Z24" s="1"/>
    </row>
    <row r="25" spans="2:26" ht="19.5" customHeight="1">
      <c r="B25" s="94"/>
      <c r="C25" s="8" t="str">
        <f>+"　　 "&amp;'チェックリスト項目'!K29</f>
        <v>　　 公演中止の判断基準および判断者が決まっている。</v>
      </c>
      <c r="D25" s="4"/>
      <c r="E25" s="4"/>
      <c r="F25" s="4"/>
      <c r="G25" s="4"/>
      <c r="H25" s="4"/>
      <c r="I25" s="4"/>
      <c r="J25" s="4"/>
      <c r="K25" s="4"/>
      <c r="L25" s="4"/>
      <c r="M25" s="4"/>
      <c r="N25" s="140"/>
      <c r="O25" s="94"/>
      <c r="P25" s="10" t="b">
        <v>0</v>
      </c>
      <c r="Q25" s="11" t="b">
        <f>+P25</f>
        <v>0</v>
      </c>
      <c r="R25" s="11">
        <f>+IF(Q25=FALSE,0,1)</f>
        <v>0</v>
      </c>
      <c r="S25" s="11">
        <f>+VALUE(R25)</f>
        <v>0</v>
      </c>
      <c r="V25" s="12"/>
      <c r="W25" s="10"/>
      <c r="X25" s="10"/>
      <c r="Y25" s="1"/>
      <c r="Z25" s="1"/>
    </row>
    <row r="26" spans="2:26" ht="19.5" customHeight="1">
      <c r="B26" s="94"/>
      <c r="C26" s="8" t="str">
        <f>+"　　 "&amp;'チェックリスト項目'!K30</f>
        <v>　　 公演ごとに施設利用者および委託業者も含めた緊急時の役割分担を決めている。</v>
      </c>
      <c r="D26" s="4"/>
      <c r="E26" s="4"/>
      <c r="F26" s="4"/>
      <c r="G26" s="4"/>
      <c r="H26" s="4"/>
      <c r="I26" s="4"/>
      <c r="J26" s="4"/>
      <c r="K26" s="4"/>
      <c r="L26" s="4"/>
      <c r="M26" s="4"/>
      <c r="N26" s="141"/>
      <c r="O26" s="94"/>
      <c r="P26" s="10" t="b">
        <v>0</v>
      </c>
      <c r="Q26" s="11" t="b">
        <f>+P26</f>
        <v>0</v>
      </c>
      <c r="R26" s="11">
        <f>+IF(Q26=FALSE,0,1)</f>
        <v>0</v>
      </c>
      <c r="S26" s="11">
        <f>+VALUE(R26)</f>
        <v>0</v>
      </c>
      <c r="V26" s="12"/>
      <c r="W26" s="10"/>
      <c r="X26" s="10"/>
      <c r="Y26" s="1"/>
      <c r="Z26" s="1"/>
    </row>
    <row r="27" spans="2:26" ht="14.25">
      <c r="B27" s="94"/>
      <c r="C27" s="127" t="str">
        <f>+"　質問４ "&amp;'チェックリスト項目'!D31</f>
        <v>　質問４ 緊急時の連絡・連携体制が確立されていますか？</v>
      </c>
      <c r="D27" s="128"/>
      <c r="E27" s="128"/>
      <c r="F27" s="128"/>
      <c r="G27" s="128"/>
      <c r="H27" s="128"/>
      <c r="I27" s="128"/>
      <c r="J27" s="128"/>
      <c r="K27" s="128"/>
      <c r="L27" s="128"/>
      <c r="M27" s="128"/>
      <c r="N27" s="131"/>
      <c r="O27" s="94"/>
      <c r="V27" s="12"/>
      <c r="W27" s="10"/>
      <c r="X27" s="10"/>
      <c r="Y27" s="1"/>
      <c r="Z27" s="1"/>
    </row>
    <row r="28" spans="2:26" ht="14.25">
      <c r="B28" s="94"/>
      <c r="C28" s="129"/>
      <c r="D28" s="130"/>
      <c r="E28" s="130"/>
      <c r="F28" s="130"/>
      <c r="G28" s="130"/>
      <c r="H28" s="130"/>
      <c r="I28" s="130"/>
      <c r="J28" s="130"/>
      <c r="K28" s="130"/>
      <c r="L28" s="130"/>
      <c r="M28" s="130"/>
      <c r="N28" s="141"/>
      <c r="O28" s="94"/>
      <c r="Q28" s="11" t="s">
        <v>321</v>
      </c>
      <c r="V28" s="12"/>
      <c r="W28" s="10"/>
      <c r="X28" s="10"/>
      <c r="Y28" s="1"/>
      <c r="Z28" s="1"/>
    </row>
    <row r="29" spans="2:26" ht="19.5" customHeight="1">
      <c r="B29" s="94"/>
      <c r="C29" s="8" t="str">
        <f>+"　　 "&amp;'チェックリスト項目'!K31</f>
        <v>　　 緊急連絡網が作成されている。</v>
      </c>
      <c r="D29" s="3"/>
      <c r="E29" s="3"/>
      <c r="F29" s="3"/>
      <c r="G29" s="3"/>
      <c r="H29" s="3"/>
      <c r="I29" s="3"/>
      <c r="J29" s="3"/>
      <c r="K29" s="3"/>
      <c r="L29" s="3"/>
      <c r="M29" s="3"/>
      <c r="N29" s="131" t="str">
        <f>+IF(SUM(S29:S33)=5,"A",IF(SUM(S29:S33)&gt;=3,"B",IF(SUM(S29:S33)&gt;0,"C","D")))</f>
        <v>D</v>
      </c>
      <c r="O29" s="94"/>
      <c r="P29" s="10" t="b">
        <v>0</v>
      </c>
      <c r="Q29" s="11" t="b">
        <f>+P29</f>
        <v>0</v>
      </c>
      <c r="R29" s="11">
        <f>+IF(Q29=FALSE,0,1)</f>
        <v>0</v>
      </c>
      <c r="S29" s="11">
        <f>+VALUE(R29)</f>
        <v>0</v>
      </c>
      <c r="T29" s="2" t="str">
        <f>+ASC(N29)</f>
        <v>D</v>
      </c>
      <c r="U29" s="2">
        <f>+VLOOKUP($T29,'評価TB'!$A$1:$AE$7,2,FALSE)</f>
        <v>0</v>
      </c>
      <c r="V29" s="2">
        <f>+IF(OR(T29="C",T29="D"),1,0)</f>
        <v>1</v>
      </c>
      <c r="W29" s="10"/>
      <c r="X29" s="10"/>
      <c r="Y29" s="1"/>
      <c r="Z29" s="1"/>
    </row>
    <row r="30" spans="2:26" ht="19.5" customHeight="1">
      <c r="B30" s="94"/>
      <c r="C30" s="8" t="str">
        <f>+"　　 "&amp;'チェックリスト項目'!K32</f>
        <v>　　 防災部署との内線電話や停電時でも可能な公衆電話が設置されている。</v>
      </c>
      <c r="D30" s="4"/>
      <c r="E30" s="4"/>
      <c r="F30" s="4"/>
      <c r="G30" s="4"/>
      <c r="H30" s="4"/>
      <c r="I30" s="4"/>
      <c r="J30" s="4"/>
      <c r="K30" s="4"/>
      <c r="L30" s="4"/>
      <c r="M30" s="4"/>
      <c r="N30" s="140"/>
      <c r="O30" s="94"/>
      <c r="P30" s="10" t="b">
        <v>0</v>
      </c>
      <c r="Q30" s="11" t="b">
        <f>+P30</f>
        <v>0</v>
      </c>
      <c r="R30" s="11">
        <f>+IF(Q30=FALSE,0,1)</f>
        <v>0</v>
      </c>
      <c r="S30" s="11">
        <f>+VALUE(R30)</f>
        <v>0</v>
      </c>
      <c r="V30" s="12"/>
      <c r="W30" s="10"/>
      <c r="X30" s="10"/>
      <c r="Y30" s="1"/>
      <c r="Z30" s="1"/>
    </row>
    <row r="31" spans="2:26" ht="19.5" customHeight="1">
      <c r="B31" s="94"/>
      <c r="C31" s="8" t="str">
        <f>+"　　 "&amp;'チェックリスト項目'!K33</f>
        <v>　　 周辺施設において事故等があった場合の情報入手ルートが確保されている。</v>
      </c>
      <c r="D31" s="4"/>
      <c r="E31" s="4"/>
      <c r="F31" s="4"/>
      <c r="G31" s="4"/>
      <c r="H31" s="4"/>
      <c r="I31" s="4"/>
      <c r="J31" s="4"/>
      <c r="K31" s="4"/>
      <c r="L31" s="4"/>
      <c r="M31" s="4"/>
      <c r="N31" s="140"/>
      <c r="O31" s="94"/>
      <c r="P31" s="10" t="b">
        <v>0</v>
      </c>
      <c r="Q31" s="11" t="b">
        <f>+P31</f>
        <v>0</v>
      </c>
      <c r="R31" s="11">
        <f>+IF(Q31=FALSE,0,1)</f>
        <v>0</v>
      </c>
      <c r="S31" s="11">
        <f>+VALUE(R31)</f>
        <v>0</v>
      </c>
      <c r="V31" s="12"/>
      <c r="W31" s="10"/>
      <c r="X31" s="10"/>
      <c r="Y31" s="1"/>
      <c r="Z31" s="1"/>
    </row>
    <row r="32" spans="2:26" ht="19.5" customHeight="1">
      <c r="B32" s="94"/>
      <c r="C32" s="8" t="str">
        <f>+"　　 "&amp;'チェックリスト項目'!K34</f>
        <v>　　 緊急地震速報もしくはＪアラートにより災害等がいち早く職員に伝達されるしくみがある。</v>
      </c>
      <c r="D32" s="4"/>
      <c r="E32" s="4"/>
      <c r="F32" s="4"/>
      <c r="G32" s="4"/>
      <c r="H32" s="4"/>
      <c r="I32" s="4"/>
      <c r="J32" s="4"/>
      <c r="K32" s="4"/>
      <c r="L32" s="4"/>
      <c r="M32" s="4"/>
      <c r="N32" s="140"/>
      <c r="O32" s="94"/>
      <c r="P32" s="10" t="b">
        <v>0</v>
      </c>
      <c r="Q32" s="11" t="b">
        <f>+P32</f>
        <v>0</v>
      </c>
      <c r="R32" s="11">
        <f>+IF(Q32=FALSE,0,1)</f>
        <v>0</v>
      </c>
      <c r="S32" s="11">
        <f>+VALUE(R32)</f>
        <v>0</v>
      </c>
      <c r="V32" s="12"/>
      <c r="W32" s="10"/>
      <c r="X32" s="10"/>
      <c r="Y32" s="1"/>
      <c r="Z32" s="1"/>
    </row>
    <row r="33" spans="2:26" ht="19.5" customHeight="1">
      <c r="B33" s="94"/>
      <c r="C33" s="9" t="str">
        <f>+"　　 "&amp;'チェックリスト項目'!K35</f>
        <v>　　 どのような場合に誰がどこに報告するか、あらかじめ基準を定めている。</v>
      </c>
      <c r="D33" s="5"/>
      <c r="E33" s="5"/>
      <c r="F33" s="5"/>
      <c r="G33" s="5"/>
      <c r="H33" s="5"/>
      <c r="I33" s="5"/>
      <c r="J33" s="5"/>
      <c r="K33" s="5"/>
      <c r="L33" s="5"/>
      <c r="M33" s="5"/>
      <c r="N33" s="141"/>
      <c r="O33" s="94"/>
      <c r="P33" s="10" t="b">
        <v>0</v>
      </c>
      <c r="Q33" s="11" t="b">
        <f>+P33</f>
        <v>0</v>
      </c>
      <c r="R33" s="11">
        <f>+IF(Q33=FALSE,0,1)</f>
        <v>0</v>
      </c>
      <c r="S33" s="11">
        <f>+VALUE(R33)</f>
        <v>0</v>
      </c>
      <c r="V33" s="12"/>
      <c r="W33" s="10"/>
      <c r="X33" s="10"/>
      <c r="Y33" s="1"/>
      <c r="Z33" s="1"/>
    </row>
    <row r="34" spans="2:26" ht="14.25">
      <c r="B34" s="94"/>
      <c r="C34" s="94"/>
      <c r="D34" s="94"/>
      <c r="E34" s="94"/>
      <c r="F34" s="94"/>
      <c r="G34" s="94"/>
      <c r="H34" s="94"/>
      <c r="I34" s="94"/>
      <c r="J34" s="94"/>
      <c r="K34" s="94"/>
      <c r="L34" s="94"/>
      <c r="M34" s="94"/>
      <c r="N34" s="94"/>
      <c r="O34" s="94"/>
      <c r="V34" s="12"/>
      <c r="W34" s="10"/>
      <c r="X34" s="10"/>
      <c r="Y34" s="1"/>
      <c r="Z34" s="1"/>
    </row>
    <row r="35" spans="2:26" ht="14.25">
      <c r="B35" s="94"/>
      <c r="C35" s="94"/>
      <c r="D35" s="94"/>
      <c r="E35" s="94"/>
      <c r="F35" s="94"/>
      <c r="G35" s="94"/>
      <c r="H35" s="94"/>
      <c r="I35" s="94"/>
      <c r="J35" s="94"/>
      <c r="K35" s="94"/>
      <c r="L35" s="94"/>
      <c r="M35" s="94"/>
      <c r="N35" s="94"/>
      <c r="O35" s="94"/>
      <c r="U35" s="12">
        <f>SUM(U8:U34)</f>
        <v>0</v>
      </c>
      <c r="V35" s="12"/>
      <c r="W35" s="10"/>
      <c r="X35" s="10"/>
      <c r="Y35" s="1"/>
      <c r="Z35" s="1"/>
    </row>
    <row r="36" spans="16:26" ht="14.25">
      <c r="P36" s="85"/>
      <c r="Q36" s="83"/>
      <c r="R36" s="83"/>
      <c r="S36" s="83"/>
      <c r="T36" s="83"/>
      <c r="U36" s="84"/>
      <c r="V36" s="84"/>
      <c r="W36" s="85"/>
      <c r="X36" s="85"/>
      <c r="Y36" s="86"/>
      <c r="Z36" s="86"/>
    </row>
    <row r="37" spans="16:26" ht="14.25">
      <c r="P37" s="85"/>
      <c r="Q37" s="83"/>
      <c r="R37" s="83"/>
      <c r="S37" s="83"/>
      <c r="T37" s="83"/>
      <c r="U37" s="84"/>
      <c r="V37" s="84"/>
      <c r="W37" s="85"/>
      <c r="X37" s="85"/>
      <c r="Y37" s="86"/>
      <c r="Z37" s="86"/>
    </row>
    <row r="38" spans="16:26" ht="14.25">
      <c r="P38" s="85"/>
      <c r="Q38" s="83"/>
      <c r="R38" s="83"/>
      <c r="S38" s="83"/>
      <c r="T38" s="83"/>
      <c r="U38" s="84"/>
      <c r="V38" s="84"/>
      <c r="W38" s="85"/>
      <c r="X38" s="85"/>
      <c r="Y38" s="86"/>
      <c r="Z38" s="86"/>
    </row>
    <row r="39" spans="16:26" ht="14.25">
      <c r="P39" s="85"/>
      <c r="Q39" s="83"/>
      <c r="R39" s="83"/>
      <c r="S39" s="83"/>
      <c r="T39" s="83"/>
      <c r="U39" s="84"/>
      <c r="V39" s="84"/>
      <c r="W39" s="85"/>
      <c r="X39" s="85"/>
      <c r="Y39" s="86"/>
      <c r="Z39" s="86"/>
    </row>
    <row r="40" spans="16:26" ht="14.25">
      <c r="P40" s="85"/>
      <c r="Q40" s="83"/>
      <c r="R40" s="83"/>
      <c r="S40" s="83"/>
      <c r="T40" s="83"/>
      <c r="U40" s="84"/>
      <c r="V40" s="84"/>
      <c r="W40" s="85"/>
      <c r="X40" s="85"/>
      <c r="Y40" s="86"/>
      <c r="Z40" s="86"/>
    </row>
    <row r="41" spans="16:26" ht="14.25">
      <c r="P41" s="85"/>
      <c r="Q41" s="83"/>
      <c r="R41" s="83"/>
      <c r="S41" s="83"/>
      <c r="T41" s="83"/>
      <c r="U41" s="84"/>
      <c r="V41" s="84"/>
      <c r="W41" s="85"/>
      <c r="X41" s="85"/>
      <c r="Y41" s="86"/>
      <c r="Z41" s="86"/>
    </row>
    <row r="42" spans="16:26" ht="14.25">
      <c r="P42" s="85"/>
      <c r="Q42" s="83"/>
      <c r="R42" s="83"/>
      <c r="S42" s="83"/>
      <c r="T42" s="83"/>
      <c r="U42" s="84"/>
      <c r="V42" s="84"/>
      <c r="W42" s="85"/>
      <c r="X42" s="85"/>
      <c r="Y42" s="86"/>
      <c r="Z42" s="86"/>
    </row>
  </sheetData>
  <mergeCells count="13">
    <mergeCell ref="N29:N33"/>
    <mergeCell ref="C27:M28"/>
    <mergeCell ref="N27:N28"/>
    <mergeCell ref="C21:M22"/>
    <mergeCell ref="N21:N22"/>
    <mergeCell ref="I3:I4"/>
    <mergeCell ref="N16:N20"/>
    <mergeCell ref="N23:N26"/>
    <mergeCell ref="C6:M7"/>
    <mergeCell ref="N6:N7"/>
    <mergeCell ref="C14:M15"/>
    <mergeCell ref="N14:N15"/>
    <mergeCell ref="N8:N13"/>
  </mergeCells>
  <printOptions/>
  <pageMargins left="0.75" right="0.75" top="1" bottom="1" header="0.512" footer="0.512"/>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10"/>
  <dimension ref="B1:X89"/>
  <sheetViews>
    <sheetView showGridLines="0" showRowColHeaders="0"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13" customWidth="1"/>
    <col min="17" max="20" width="5.59765625" style="14" customWidth="1"/>
    <col min="21" max="21" width="5.59765625" style="15" customWidth="1"/>
    <col min="22" max="22" width="5.59765625" style="12" customWidth="1"/>
    <col min="23" max="24" width="9" style="10" customWidth="1"/>
  </cols>
  <sheetData>
    <row r="1" spans="16:24" ht="14.25">
      <c r="P1" s="82"/>
      <c r="Q1" s="83"/>
      <c r="R1" s="83"/>
      <c r="S1" s="83"/>
      <c r="T1" s="83"/>
      <c r="U1" s="84"/>
      <c r="V1" s="84"/>
      <c r="W1" s="85"/>
      <c r="X1" s="85"/>
    </row>
    <row r="2" spans="2:24" ht="15" thickBot="1">
      <c r="B2" s="92"/>
      <c r="C2" s="92"/>
      <c r="D2" s="92"/>
      <c r="E2" s="92"/>
      <c r="F2" s="92"/>
      <c r="G2" s="92"/>
      <c r="H2" s="92"/>
      <c r="I2" s="92"/>
      <c r="J2" s="92"/>
      <c r="K2" s="92"/>
      <c r="L2" s="92"/>
      <c r="M2" s="92"/>
      <c r="N2" s="92"/>
      <c r="O2" s="92"/>
      <c r="P2" s="10"/>
      <c r="Q2" s="11"/>
      <c r="R2" s="11"/>
      <c r="S2" s="11"/>
      <c r="T2" s="11"/>
      <c r="U2" s="12"/>
      <c r="X2" s="85"/>
    </row>
    <row r="3" spans="2:24" ht="14.25">
      <c r="B3" s="92"/>
      <c r="C3" s="92"/>
      <c r="D3" s="92"/>
      <c r="E3" s="92"/>
      <c r="F3" s="92"/>
      <c r="G3" s="92"/>
      <c r="H3" s="92"/>
      <c r="I3" s="135">
        <f>$U$32</f>
        <v>0</v>
      </c>
      <c r="J3" s="92"/>
      <c r="K3" s="92"/>
      <c r="L3" s="92"/>
      <c r="M3" s="92"/>
      <c r="N3" s="92"/>
      <c r="O3" s="92"/>
      <c r="P3" s="10"/>
      <c r="Q3" s="11"/>
      <c r="R3" s="11"/>
      <c r="S3" s="11"/>
      <c r="T3" s="11"/>
      <c r="U3" s="12"/>
      <c r="X3" s="85"/>
    </row>
    <row r="4" spans="2:24" ht="14.25">
      <c r="B4" s="92"/>
      <c r="C4" s="92"/>
      <c r="D4" s="92"/>
      <c r="E4" s="92"/>
      <c r="F4" s="92"/>
      <c r="G4" s="92"/>
      <c r="H4" s="92"/>
      <c r="I4" s="136"/>
      <c r="J4" s="101" t="s">
        <v>317</v>
      </c>
      <c r="K4" s="102"/>
      <c r="L4" s="92"/>
      <c r="M4" s="92"/>
      <c r="N4" s="92"/>
      <c r="O4" s="92"/>
      <c r="P4" s="10"/>
      <c r="Q4" s="11"/>
      <c r="R4" s="11"/>
      <c r="S4" s="11"/>
      <c r="T4" s="11"/>
      <c r="U4" s="12"/>
      <c r="X4" s="85"/>
    </row>
    <row r="5" spans="2:24" ht="14.25">
      <c r="B5" s="92"/>
      <c r="C5" s="103"/>
      <c r="D5" s="92"/>
      <c r="E5" s="92"/>
      <c r="F5" s="92"/>
      <c r="G5" s="92"/>
      <c r="H5" s="92"/>
      <c r="I5" s="92"/>
      <c r="J5" s="92"/>
      <c r="K5" s="92"/>
      <c r="L5" s="92"/>
      <c r="M5" s="92"/>
      <c r="N5" s="92"/>
      <c r="O5" s="92"/>
      <c r="P5" s="122"/>
      <c r="Q5" s="83"/>
      <c r="R5" s="83"/>
      <c r="S5" s="83"/>
      <c r="T5" s="83"/>
      <c r="U5" s="84"/>
      <c r="V5" s="84"/>
      <c r="W5" s="85"/>
      <c r="X5" s="85"/>
    </row>
    <row r="6" spans="2:24" ht="14.25">
      <c r="B6" s="92"/>
      <c r="C6" s="127" t="str">
        <f>+"　質問１ "&amp;'チェックリスト項目'!D36</f>
        <v>　質問１ 施設・設備の安全対策が講じられていますか？</v>
      </c>
      <c r="D6" s="128"/>
      <c r="E6" s="128"/>
      <c r="F6" s="128"/>
      <c r="G6" s="128"/>
      <c r="H6" s="128"/>
      <c r="I6" s="128"/>
      <c r="J6" s="128"/>
      <c r="K6" s="128"/>
      <c r="L6" s="128"/>
      <c r="M6" s="128"/>
      <c r="N6" s="131"/>
      <c r="O6" s="92"/>
      <c r="P6" s="123"/>
      <c r="Q6" s="124"/>
      <c r="R6" s="124"/>
      <c r="S6" s="124"/>
      <c r="T6" s="124"/>
      <c r="U6" s="125"/>
      <c r="V6" s="125"/>
      <c r="W6" s="123"/>
      <c r="X6" s="123"/>
    </row>
    <row r="7" spans="2:21" ht="14.25">
      <c r="B7" s="92"/>
      <c r="C7" s="129"/>
      <c r="D7" s="130"/>
      <c r="E7" s="130"/>
      <c r="F7" s="130"/>
      <c r="G7" s="130"/>
      <c r="H7" s="130"/>
      <c r="I7" s="130"/>
      <c r="J7" s="130"/>
      <c r="K7" s="130"/>
      <c r="L7" s="130"/>
      <c r="M7" s="130"/>
      <c r="N7" s="132"/>
      <c r="O7" s="92"/>
      <c r="P7" s="10"/>
      <c r="Q7" s="11" t="s">
        <v>21</v>
      </c>
      <c r="R7" s="11"/>
      <c r="S7" s="11"/>
      <c r="T7" s="11"/>
      <c r="U7" s="12"/>
    </row>
    <row r="8" spans="2:22" ht="19.5" customHeight="1">
      <c r="B8" s="92"/>
      <c r="C8" s="7" t="str">
        <f>+"　　 "&amp;'チェックリスト項目'!K36</f>
        <v>　　 施設が耐震構造となっている、もしくは耐震補強がされている。</v>
      </c>
      <c r="D8" s="3"/>
      <c r="E8" s="3"/>
      <c r="F8" s="3"/>
      <c r="G8" s="3"/>
      <c r="H8" s="3"/>
      <c r="I8" s="3"/>
      <c r="J8" s="3"/>
      <c r="K8" s="3"/>
      <c r="L8" s="3"/>
      <c r="M8" s="3"/>
      <c r="N8" s="131" t="str">
        <f>+IF(SUM(S8:S12)=5,"A",IF(SUM(S8:S12)&gt;=3,"B",IF(SUM(S8:S12)&gt;0,"C","D")))</f>
        <v>D</v>
      </c>
      <c r="O8" s="92"/>
      <c r="P8" s="10" t="b">
        <v>0</v>
      </c>
      <c r="Q8" s="11" t="b">
        <f>+P8</f>
        <v>0</v>
      </c>
      <c r="R8" s="11">
        <f>+IF(Q8=FALSE,0,1)</f>
        <v>0</v>
      </c>
      <c r="S8" s="11">
        <f>+VALUE(R8)</f>
        <v>0</v>
      </c>
      <c r="T8" s="2" t="str">
        <f>+ASC(N8)</f>
        <v>D</v>
      </c>
      <c r="U8" s="2">
        <f>+VLOOKUP($T8,'評価TB'!$A$1:$AE$7,2,FALSE)</f>
        <v>0</v>
      </c>
      <c r="V8" s="2">
        <f>+IF(OR(T8="C",T8="D"),1,0)</f>
        <v>1</v>
      </c>
    </row>
    <row r="9" spans="2:21" ht="19.5" customHeight="1">
      <c r="B9" s="92"/>
      <c r="C9" s="8" t="str">
        <f>+"　　 "&amp;'チェックリスト項目'!K37</f>
        <v>　　 施設・設備の点検項目およびチェックポイントを職員が把握している。</v>
      </c>
      <c r="D9" s="4"/>
      <c r="E9" s="4"/>
      <c r="F9" s="4"/>
      <c r="G9" s="4"/>
      <c r="H9" s="4"/>
      <c r="I9" s="4"/>
      <c r="J9" s="4"/>
      <c r="K9" s="4"/>
      <c r="L9" s="4"/>
      <c r="M9" s="4"/>
      <c r="N9" s="140"/>
      <c r="O9" s="92"/>
      <c r="P9" s="10" t="b">
        <v>0</v>
      </c>
      <c r="Q9" s="11" t="b">
        <f>+P9</f>
        <v>0</v>
      </c>
      <c r="R9" s="11">
        <f>+IF(Q9=FALSE,0,1)</f>
        <v>0</v>
      </c>
      <c r="S9" s="11">
        <f>+VALUE(R9)</f>
        <v>0</v>
      </c>
      <c r="T9" s="11"/>
      <c r="U9" s="12"/>
    </row>
    <row r="10" spans="2:21" ht="19.5" customHeight="1">
      <c r="B10" s="92"/>
      <c r="C10" s="8" t="str">
        <f>+"　　 "&amp;'チェックリスト項目'!K38</f>
        <v>　　 緊急事態が発生した場合の点検箇所およびチェックポイントがリストアップされている。</v>
      </c>
      <c r="D10" s="4"/>
      <c r="E10" s="4"/>
      <c r="F10" s="4"/>
      <c r="G10" s="4"/>
      <c r="H10" s="4"/>
      <c r="I10" s="4"/>
      <c r="J10" s="4"/>
      <c r="K10" s="4"/>
      <c r="L10" s="4"/>
      <c r="M10" s="4"/>
      <c r="N10" s="140"/>
      <c r="O10" s="92"/>
      <c r="P10" s="10" t="b">
        <v>0</v>
      </c>
      <c r="Q10" s="11" t="b">
        <f>+P10</f>
        <v>0</v>
      </c>
      <c r="R10" s="11">
        <f>+IF(Q10=FALSE,0,1)</f>
        <v>0</v>
      </c>
      <c r="S10" s="11">
        <f>+VALUE(R10)</f>
        <v>0</v>
      </c>
      <c r="T10" s="11"/>
      <c r="U10" s="12"/>
    </row>
    <row r="11" spans="2:21" ht="19.5" customHeight="1">
      <c r="B11" s="92"/>
      <c r="C11" s="8" t="str">
        <f>+"　　 "&amp;'チェックリスト項目'!K39</f>
        <v>　　 施設出入り口から観客席までエレベーターを使わず車椅子で移動できる。</v>
      </c>
      <c r="D11" s="4"/>
      <c r="E11" s="4"/>
      <c r="F11" s="4"/>
      <c r="G11" s="4"/>
      <c r="H11" s="4"/>
      <c r="I11" s="4"/>
      <c r="J11" s="4"/>
      <c r="K11" s="4"/>
      <c r="L11" s="4"/>
      <c r="M11" s="4"/>
      <c r="N11" s="140"/>
      <c r="O11" s="92"/>
      <c r="P11" s="10" t="b">
        <v>0</v>
      </c>
      <c r="Q11" s="11" t="b">
        <f>+P11</f>
        <v>0</v>
      </c>
      <c r="R11" s="11">
        <f>+IF(Q11=FALSE,0,1)</f>
        <v>0</v>
      </c>
      <c r="S11" s="11">
        <f>+VALUE(R11)</f>
        <v>0</v>
      </c>
      <c r="T11" s="11"/>
      <c r="U11" s="12"/>
    </row>
    <row r="12" spans="2:21" ht="19.5" customHeight="1">
      <c r="B12" s="92"/>
      <c r="C12" s="8" t="str">
        <f>+"　　 "&amp;'チェックリスト項目'!K40</f>
        <v>　　 施設修繕計画に従った計画的な予算措置がなされている。</v>
      </c>
      <c r="D12" s="4"/>
      <c r="E12" s="4"/>
      <c r="F12" s="4"/>
      <c r="G12" s="4"/>
      <c r="H12" s="4"/>
      <c r="I12" s="4"/>
      <c r="J12" s="4"/>
      <c r="K12" s="4"/>
      <c r="L12" s="4"/>
      <c r="M12" s="4"/>
      <c r="N12" s="141"/>
      <c r="O12" s="92"/>
      <c r="P12" s="10" t="b">
        <v>0</v>
      </c>
      <c r="Q12" s="11" t="b">
        <f>+P12</f>
        <v>0</v>
      </c>
      <c r="R12" s="11">
        <f>+IF(Q12=FALSE,0,1)</f>
        <v>0</v>
      </c>
      <c r="S12" s="11">
        <f>+VALUE(R12)</f>
        <v>0</v>
      </c>
      <c r="T12" s="11"/>
      <c r="U12" s="12"/>
    </row>
    <row r="13" spans="2:21" ht="14.25">
      <c r="B13" s="92"/>
      <c r="C13" s="127" t="str">
        <f>+"　質問２ "&amp;'チェックリスト項目'!D41</f>
        <v>　質問２ 舞台機構の安全対策が講じられていますか？</v>
      </c>
      <c r="D13" s="128"/>
      <c r="E13" s="128"/>
      <c r="F13" s="128"/>
      <c r="G13" s="128"/>
      <c r="H13" s="128"/>
      <c r="I13" s="128"/>
      <c r="J13" s="128"/>
      <c r="K13" s="128"/>
      <c r="L13" s="128"/>
      <c r="M13" s="128"/>
      <c r="N13" s="131"/>
      <c r="O13" s="92"/>
      <c r="P13" s="10"/>
      <c r="Q13" s="11"/>
      <c r="R13" s="11"/>
      <c r="S13" s="11"/>
      <c r="T13" s="11"/>
      <c r="U13" s="12"/>
    </row>
    <row r="14" spans="2:21" ht="14.25">
      <c r="B14" s="92"/>
      <c r="C14" s="129"/>
      <c r="D14" s="130"/>
      <c r="E14" s="130"/>
      <c r="F14" s="130"/>
      <c r="G14" s="130"/>
      <c r="H14" s="130"/>
      <c r="I14" s="130"/>
      <c r="J14" s="130"/>
      <c r="K14" s="130"/>
      <c r="L14" s="130"/>
      <c r="M14" s="130"/>
      <c r="N14" s="141"/>
      <c r="O14" s="92"/>
      <c r="P14" s="10"/>
      <c r="Q14" s="11" t="s">
        <v>22</v>
      </c>
      <c r="R14" s="11"/>
      <c r="S14" s="11"/>
      <c r="T14" s="11"/>
      <c r="U14" s="12"/>
    </row>
    <row r="15" spans="2:22" ht="19.5" customHeight="1">
      <c r="B15" s="92"/>
      <c r="C15" s="8" t="str">
        <f>+"　　 "&amp;'チェックリスト項目'!K41</f>
        <v>　　 舞台機構の点検項目およびチェックポイントを職員が把握している。</v>
      </c>
      <c r="D15" s="3"/>
      <c r="E15" s="3"/>
      <c r="F15" s="3"/>
      <c r="G15" s="3"/>
      <c r="H15" s="3"/>
      <c r="I15" s="3"/>
      <c r="J15" s="3"/>
      <c r="K15" s="3"/>
      <c r="L15" s="3"/>
      <c r="M15" s="3"/>
      <c r="N15" s="131" t="str">
        <f>+IF(SUM(S15:S18)=4,"A",IF(SUM(S15:S18)=3,"B",IF(SUM(S15:S18)&gt;0,"C","D")))</f>
        <v>D</v>
      </c>
      <c r="O15" s="92"/>
      <c r="P15" s="10" t="b">
        <v>0</v>
      </c>
      <c r="Q15" s="11" t="b">
        <f>+P15</f>
        <v>0</v>
      </c>
      <c r="R15" s="11">
        <f>+IF(Q15=FALSE,0,1)</f>
        <v>0</v>
      </c>
      <c r="S15" s="11">
        <f>+VALUE(R15)</f>
        <v>0</v>
      </c>
      <c r="T15" s="2" t="str">
        <f>+ASC(N15)</f>
        <v>D</v>
      </c>
      <c r="U15" s="2">
        <f>+VLOOKUP($T15,'評価TB'!$A$1:$AE$7,2,FALSE)</f>
        <v>0</v>
      </c>
      <c r="V15" s="2">
        <f>+IF(OR(T15="C",T15="D"),1,0)</f>
        <v>1</v>
      </c>
    </row>
    <row r="16" spans="2:21" ht="19.5" customHeight="1">
      <c r="B16" s="92"/>
      <c r="C16" s="8" t="str">
        <f>+"　　 "&amp;'チェックリスト項目'!K42</f>
        <v>　　 舞台機構を交換、改修する基準が定められている。</v>
      </c>
      <c r="D16" s="4"/>
      <c r="E16" s="4"/>
      <c r="F16" s="4"/>
      <c r="G16" s="4"/>
      <c r="H16" s="4"/>
      <c r="I16" s="4"/>
      <c r="J16" s="4"/>
      <c r="K16" s="4"/>
      <c r="L16" s="4"/>
      <c r="M16" s="4"/>
      <c r="N16" s="140"/>
      <c r="O16" s="92"/>
      <c r="P16" s="10" t="b">
        <v>0</v>
      </c>
      <c r="Q16" s="11" t="b">
        <f>+P16</f>
        <v>0</v>
      </c>
      <c r="R16" s="11">
        <f>+IF(Q16=FALSE,0,1)</f>
        <v>0</v>
      </c>
      <c r="S16" s="11">
        <f>+VALUE(R16)</f>
        <v>0</v>
      </c>
      <c r="T16" s="11"/>
      <c r="U16" s="12"/>
    </row>
    <row r="17" spans="2:21" ht="19.5" customHeight="1">
      <c r="B17" s="92"/>
      <c r="C17" s="8" t="str">
        <f>+"　　 "&amp;'チェックリスト項目'!K43</f>
        <v>　　 緊急事態が発生した場合の点検箇所およびチェックポイントがリストアップされている。</v>
      </c>
      <c r="D17" s="4"/>
      <c r="E17" s="4"/>
      <c r="F17" s="4"/>
      <c r="G17" s="4"/>
      <c r="H17" s="4"/>
      <c r="I17" s="4"/>
      <c r="J17" s="4"/>
      <c r="K17" s="4"/>
      <c r="L17" s="4"/>
      <c r="M17" s="4"/>
      <c r="N17" s="140"/>
      <c r="O17" s="92"/>
      <c r="P17" s="10" t="b">
        <v>0</v>
      </c>
      <c r="Q17" s="11" t="b">
        <f>+P17</f>
        <v>0</v>
      </c>
      <c r="R17" s="11">
        <f>+IF(Q17=FALSE,0,1)</f>
        <v>0</v>
      </c>
      <c r="S17" s="11">
        <f>+VALUE(R17)</f>
        <v>0</v>
      </c>
      <c r="T17" s="11"/>
      <c r="U17" s="12"/>
    </row>
    <row r="18" spans="2:21" ht="19.5" customHeight="1">
      <c r="B18" s="92"/>
      <c r="C18" s="8" t="str">
        <f>+"　　 "&amp;'チェックリスト項目'!K44</f>
        <v>　　 舞台機構の計画的なメンテナンスが行なわれている。</v>
      </c>
      <c r="D18" s="4"/>
      <c r="E18" s="4"/>
      <c r="F18" s="4"/>
      <c r="G18" s="4"/>
      <c r="H18" s="4"/>
      <c r="I18" s="4"/>
      <c r="J18" s="4"/>
      <c r="K18" s="4"/>
      <c r="L18" s="4"/>
      <c r="M18" s="4"/>
      <c r="N18" s="141"/>
      <c r="O18" s="92"/>
      <c r="P18" s="10" t="b">
        <v>0</v>
      </c>
      <c r="Q18" s="11" t="b">
        <f>+P18</f>
        <v>0</v>
      </c>
      <c r="R18" s="11">
        <f>+IF(Q18=FALSE,0,1)</f>
        <v>0</v>
      </c>
      <c r="S18" s="11">
        <f>+VALUE(R18)</f>
        <v>0</v>
      </c>
      <c r="T18" s="11"/>
      <c r="U18" s="12"/>
    </row>
    <row r="19" spans="2:21" ht="14.25">
      <c r="B19" s="92"/>
      <c r="C19" s="127" t="str">
        <f>+"　質問３ "&amp;'チェックリスト項目'!D45</f>
        <v>　質問３ 警備の目的が明確になっていますか？</v>
      </c>
      <c r="D19" s="128"/>
      <c r="E19" s="128"/>
      <c r="F19" s="128"/>
      <c r="G19" s="128"/>
      <c r="H19" s="128"/>
      <c r="I19" s="128"/>
      <c r="J19" s="128"/>
      <c r="K19" s="128"/>
      <c r="L19" s="128"/>
      <c r="M19" s="128"/>
      <c r="N19" s="131"/>
      <c r="O19" s="92"/>
      <c r="P19" s="10"/>
      <c r="Q19" s="11"/>
      <c r="R19" s="11"/>
      <c r="S19" s="11"/>
      <c r="T19" s="11"/>
      <c r="U19" s="12"/>
    </row>
    <row r="20" spans="2:21" ht="14.25">
      <c r="B20" s="92"/>
      <c r="C20" s="129"/>
      <c r="D20" s="130"/>
      <c r="E20" s="130"/>
      <c r="F20" s="130"/>
      <c r="G20" s="130"/>
      <c r="H20" s="130"/>
      <c r="I20" s="130"/>
      <c r="J20" s="130"/>
      <c r="K20" s="130"/>
      <c r="L20" s="130"/>
      <c r="M20" s="130"/>
      <c r="N20" s="141"/>
      <c r="O20" s="92"/>
      <c r="P20" s="10"/>
      <c r="Q20" s="11" t="s">
        <v>23</v>
      </c>
      <c r="R20" s="11"/>
      <c r="S20" s="11"/>
      <c r="T20" s="11"/>
      <c r="U20" s="12"/>
    </row>
    <row r="21" spans="2:22" ht="19.5" customHeight="1">
      <c r="B21" s="92"/>
      <c r="C21" s="8" t="str">
        <f>+"　　 "&amp;'チェックリスト項目'!K45</f>
        <v>　　 誰がいつどこを巡回するか決まっている。</v>
      </c>
      <c r="D21" s="3"/>
      <c r="E21" s="3"/>
      <c r="F21" s="3"/>
      <c r="G21" s="3"/>
      <c r="H21" s="3"/>
      <c r="I21" s="3"/>
      <c r="J21" s="3"/>
      <c r="K21" s="3"/>
      <c r="L21" s="3"/>
      <c r="M21" s="3"/>
      <c r="N21" s="131" t="str">
        <f>+IF(SUM(S21:S23)=3,"A",IF(SUM(S21:S23)=2,"B",IF(SUM(S21:S23)&gt;0,"C","D")))</f>
        <v>D</v>
      </c>
      <c r="O21" s="92"/>
      <c r="P21" s="10" t="b">
        <v>0</v>
      </c>
      <c r="Q21" s="11" t="b">
        <f>+P21</f>
        <v>0</v>
      </c>
      <c r="R21" s="11">
        <f>+IF(Q21=FALSE,0,1)</f>
        <v>0</v>
      </c>
      <c r="S21" s="11">
        <f>+VALUE(R21)</f>
        <v>0</v>
      </c>
      <c r="T21" s="2" t="str">
        <f>+ASC(N21)</f>
        <v>D</v>
      </c>
      <c r="U21" s="2">
        <f>+VLOOKUP($T21,'評価TB'!$A$1:$AE$7,2,FALSE)</f>
        <v>0</v>
      </c>
      <c r="V21" s="2">
        <f>+IF(OR(T21="C",T21="D"),1,0)</f>
        <v>1</v>
      </c>
    </row>
    <row r="22" spans="2:21" ht="19.5" customHeight="1">
      <c r="B22" s="92"/>
      <c r="C22" s="8" t="str">
        <f>+"　　 "&amp;'チェックリスト項目'!K46</f>
        <v>　　 警備のチェック項目が定められている。</v>
      </c>
      <c r="D22" s="4"/>
      <c r="E22" s="4"/>
      <c r="F22" s="4"/>
      <c r="G22" s="4"/>
      <c r="H22" s="4"/>
      <c r="I22" s="4"/>
      <c r="J22" s="4"/>
      <c r="K22" s="4"/>
      <c r="L22" s="4"/>
      <c r="M22" s="4"/>
      <c r="N22" s="140"/>
      <c r="O22" s="92"/>
      <c r="P22" s="10" t="b">
        <v>0</v>
      </c>
      <c r="Q22" s="11" t="b">
        <f>+P22</f>
        <v>0</v>
      </c>
      <c r="R22" s="11">
        <f>+IF(Q22=FALSE,0,1)</f>
        <v>0</v>
      </c>
      <c r="S22" s="11">
        <f>+VALUE(R22)</f>
        <v>0</v>
      </c>
      <c r="T22" s="11"/>
      <c r="U22" s="12"/>
    </row>
    <row r="23" spans="2:21" ht="19.5" customHeight="1">
      <c r="B23" s="92"/>
      <c r="C23" s="8" t="str">
        <f>+"　　 "&amp;'チェックリスト項目'!K47</f>
        <v>　　 警備結果を定められた用紙に記録している。</v>
      </c>
      <c r="D23" s="4"/>
      <c r="E23" s="4"/>
      <c r="F23" s="4"/>
      <c r="G23" s="4"/>
      <c r="H23" s="4"/>
      <c r="I23" s="4"/>
      <c r="J23" s="4"/>
      <c r="K23" s="4"/>
      <c r="L23" s="4"/>
      <c r="M23" s="4"/>
      <c r="N23" s="141"/>
      <c r="O23" s="92"/>
      <c r="P23" s="10" t="b">
        <v>0</v>
      </c>
      <c r="Q23" s="11" t="b">
        <f>+P23</f>
        <v>0</v>
      </c>
      <c r="R23" s="11">
        <f>+IF(Q23=FALSE,0,1)</f>
        <v>0</v>
      </c>
      <c r="S23" s="11">
        <f>+VALUE(R23)</f>
        <v>0</v>
      </c>
      <c r="T23" s="11"/>
      <c r="U23" s="12"/>
    </row>
    <row r="24" spans="2:21" ht="14.25">
      <c r="B24" s="92"/>
      <c r="C24" s="127" t="str">
        <f>+"　質問４ "&amp;'チェックリスト項目'!D48</f>
        <v>　質問４ 警備・監視体制が確立されていますか？</v>
      </c>
      <c r="D24" s="128"/>
      <c r="E24" s="128"/>
      <c r="F24" s="128"/>
      <c r="G24" s="128"/>
      <c r="H24" s="128"/>
      <c r="I24" s="128"/>
      <c r="J24" s="128"/>
      <c r="K24" s="128"/>
      <c r="L24" s="128"/>
      <c r="M24" s="128"/>
      <c r="N24" s="131"/>
      <c r="O24" s="92"/>
      <c r="P24" s="10"/>
      <c r="Q24" s="11"/>
      <c r="R24" s="11"/>
      <c r="S24" s="11"/>
      <c r="T24" s="11"/>
      <c r="U24" s="12"/>
    </row>
    <row r="25" spans="2:21" ht="14.25">
      <c r="B25" s="92"/>
      <c r="C25" s="129"/>
      <c r="D25" s="130"/>
      <c r="E25" s="130"/>
      <c r="F25" s="130"/>
      <c r="G25" s="130"/>
      <c r="H25" s="130"/>
      <c r="I25" s="130"/>
      <c r="J25" s="130"/>
      <c r="K25" s="130"/>
      <c r="L25" s="130"/>
      <c r="M25" s="130"/>
      <c r="N25" s="141"/>
      <c r="O25" s="92"/>
      <c r="P25" s="10"/>
      <c r="Q25" s="11" t="s">
        <v>24</v>
      </c>
      <c r="R25" s="11"/>
      <c r="S25" s="11"/>
      <c r="T25" s="11"/>
      <c r="U25" s="12"/>
    </row>
    <row r="26" spans="2:22" ht="19.5" customHeight="1">
      <c r="B26" s="92"/>
      <c r="C26" s="8" t="str">
        <f>+"　　 "&amp;'チェックリスト項目'!K48</f>
        <v>　　 死角となる部分に監視カメラが設置されている。</v>
      </c>
      <c r="D26" s="3"/>
      <c r="E26" s="3"/>
      <c r="F26" s="3"/>
      <c r="G26" s="3"/>
      <c r="H26" s="3"/>
      <c r="I26" s="3"/>
      <c r="J26" s="3"/>
      <c r="K26" s="3"/>
      <c r="L26" s="3"/>
      <c r="M26" s="3"/>
      <c r="N26" s="131" t="str">
        <f>+IF(SUM(S26:S30)=5,"A",IF(SUM(S26:S30)&gt;=3,"B",IF(SUM(S26:S30)&gt;0,"C","D")))</f>
        <v>D</v>
      </c>
      <c r="O26" s="92"/>
      <c r="P26" s="10" t="b">
        <v>0</v>
      </c>
      <c r="Q26" s="11" t="b">
        <f>+P26</f>
        <v>0</v>
      </c>
      <c r="R26" s="11">
        <f>+IF(Q26=FALSE,0,1)</f>
        <v>0</v>
      </c>
      <c r="S26" s="11">
        <f>+VALUE(R26)</f>
        <v>0</v>
      </c>
      <c r="T26" s="2" t="str">
        <f>+ASC(N26)</f>
        <v>D</v>
      </c>
      <c r="U26" s="2">
        <f>+VLOOKUP($T26,'評価TB'!$A$1:$AE$7,2,FALSE)</f>
        <v>0</v>
      </c>
      <c r="V26" s="2">
        <f>+IF(OR(T26="C",T26="D"),1,0)</f>
        <v>1</v>
      </c>
    </row>
    <row r="27" spans="2:21" ht="19.5" customHeight="1">
      <c r="B27" s="92"/>
      <c r="C27" s="8" t="str">
        <f>+"　　 "&amp;'チェックリスト項目'!K49</f>
        <v>　　 必要に応じて警察署・消防署の指導・協力を得ている。</v>
      </c>
      <c r="D27" s="4"/>
      <c r="E27" s="4"/>
      <c r="F27" s="4"/>
      <c r="G27" s="4"/>
      <c r="H27" s="4"/>
      <c r="I27" s="4"/>
      <c r="J27" s="4"/>
      <c r="K27" s="4"/>
      <c r="L27" s="4"/>
      <c r="M27" s="4"/>
      <c r="N27" s="140"/>
      <c r="O27" s="92"/>
      <c r="P27" s="10" t="b">
        <v>0</v>
      </c>
      <c r="Q27" s="11" t="b">
        <f>+P27</f>
        <v>0</v>
      </c>
      <c r="R27" s="11">
        <f>+IF(Q27=FALSE,0,1)</f>
        <v>0</v>
      </c>
      <c r="S27" s="11">
        <f>+VALUE(R27)</f>
        <v>0</v>
      </c>
      <c r="T27" s="11"/>
      <c r="U27" s="12"/>
    </row>
    <row r="28" spans="2:21" ht="19.5" customHeight="1">
      <c r="B28" s="92"/>
      <c r="C28" s="8" t="str">
        <f>+"　　 "&amp;'チェックリスト項目'!K50</f>
        <v>　　 観客等に対し、不審者や不審物、異常事態の発生等を発見した場合の対応について協力依頼をしている。</v>
      </c>
      <c r="D28" s="4"/>
      <c r="E28" s="4"/>
      <c r="F28" s="4"/>
      <c r="G28" s="4"/>
      <c r="H28" s="4"/>
      <c r="I28" s="4"/>
      <c r="J28" s="4"/>
      <c r="K28" s="4"/>
      <c r="L28" s="4"/>
      <c r="M28" s="4"/>
      <c r="N28" s="140"/>
      <c r="O28" s="92"/>
      <c r="P28" s="10" t="b">
        <v>0</v>
      </c>
      <c r="Q28" s="11" t="b">
        <f>+P28</f>
        <v>0</v>
      </c>
      <c r="R28" s="11">
        <f>+IF(Q28=FALSE,0,1)</f>
        <v>0</v>
      </c>
      <c r="S28" s="11">
        <f>+VALUE(R28)</f>
        <v>0</v>
      </c>
      <c r="T28" s="11"/>
      <c r="U28" s="12"/>
    </row>
    <row r="29" spans="2:21" ht="19.5" customHeight="1">
      <c r="B29" s="92"/>
      <c r="C29" s="8" t="str">
        <f>+"　　 "&amp;'チェックリスト項目'!K51</f>
        <v>　　 個人情報や機密情報への照会履歴（アクセスログ）を記録している。</v>
      </c>
      <c r="D29" s="4"/>
      <c r="E29" s="4"/>
      <c r="F29" s="4"/>
      <c r="G29" s="4"/>
      <c r="H29" s="4"/>
      <c r="I29" s="4"/>
      <c r="J29" s="4"/>
      <c r="K29" s="4"/>
      <c r="L29" s="4"/>
      <c r="M29" s="4"/>
      <c r="N29" s="140"/>
      <c r="O29" s="92"/>
      <c r="P29" s="10" t="b">
        <v>0</v>
      </c>
      <c r="Q29" s="11" t="b">
        <f>+P29</f>
        <v>0</v>
      </c>
      <c r="R29" s="11">
        <f>+IF(Q29=FALSE,0,1)</f>
        <v>0</v>
      </c>
      <c r="S29" s="11">
        <f>+VALUE(R29)</f>
        <v>0</v>
      </c>
      <c r="T29" s="11"/>
      <c r="U29" s="12"/>
    </row>
    <row r="30" spans="2:21" ht="19.5" customHeight="1">
      <c r="B30" s="92"/>
      <c r="C30" s="9" t="str">
        <f>+"　　 "&amp;'チェックリスト項目'!K52</f>
        <v>　　 不法行為等に対する相談窓口や通報者を保護するためのしくみがある。</v>
      </c>
      <c r="D30" s="5"/>
      <c r="E30" s="5"/>
      <c r="F30" s="5"/>
      <c r="G30" s="5"/>
      <c r="H30" s="5"/>
      <c r="I30" s="5"/>
      <c r="J30" s="5"/>
      <c r="K30" s="5"/>
      <c r="L30" s="5"/>
      <c r="M30" s="5"/>
      <c r="N30" s="141"/>
      <c r="O30" s="92"/>
      <c r="P30" s="10" t="b">
        <v>0</v>
      </c>
      <c r="Q30" s="11" t="b">
        <f>+P30</f>
        <v>0</v>
      </c>
      <c r="R30" s="11">
        <f>+IF(Q30=FALSE,0,1)</f>
        <v>0</v>
      </c>
      <c r="S30" s="11">
        <f>+VALUE(R30)</f>
        <v>0</v>
      </c>
      <c r="T30" s="11"/>
      <c r="U30" s="12"/>
    </row>
    <row r="31" spans="2:21" ht="14.25">
      <c r="B31" s="92"/>
      <c r="C31" s="92"/>
      <c r="D31" s="92"/>
      <c r="E31" s="92"/>
      <c r="F31" s="92"/>
      <c r="G31" s="92"/>
      <c r="H31" s="92"/>
      <c r="I31" s="92"/>
      <c r="J31" s="92"/>
      <c r="K31" s="92"/>
      <c r="L31" s="92"/>
      <c r="M31" s="92"/>
      <c r="N31" s="92"/>
      <c r="O31" s="92"/>
      <c r="P31" s="10"/>
      <c r="Q31" s="11"/>
      <c r="R31" s="11"/>
      <c r="S31" s="11"/>
      <c r="T31" s="11"/>
      <c r="U31" s="12"/>
    </row>
    <row r="32" spans="2:21" ht="14.25">
      <c r="B32" s="92"/>
      <c r="C32" s="92"/>
      <c r="D32" s="92"/>
      <c r="E32" s="92"/>
      <c r="F32" s="92"/>
      <c r="G32" s="92"/>
      <c r="H32" s="92"/>
      <c r="I32" s="92"/>
      <c r="J32" s="92"/>
      <c r="K32" s="92"/>
      <c r="L32" s="92"/>
      <c r="M32" s="92"/>
      <c r="N32" s="92"/>
      <c r="O32" s="92"/>
      <c r="P32" s="10"/>
      <c r="Q32" s="11"/>
      <c r="R32" s="11"/>
      <c r="S32" s="11"/>
      <c r="T32" s="11"/>
      <c r="U32" s="12">
        <f>SUM(U8:U31)</f>
        <v>0</v>
      </c>
    </row>
    <row r="33" spans="16:21" ht="14.25">
      <c r="P33" s="10"/>
      <c r="Q33" s="11"/>
      <c r="R33" s="11"/>
      <c r="S33" s="11"/>
      <c r="T33" s="11"/>
      <c r="U33" s="12"/>
    </row>
    <row r="34" spans="16:21" ht="14.25">
      <c r="P34" s="10"/>
      <c r="Q34" s="11"/>
      <c r="R34" s="11"/>
      <c r="S34" s="11"/>
      <c r="T34" s="11"/>
      <c r="U34" s="12"/>
    </row>
    <row r="35" spans="16:21" ht="14.25">
      <c r="P35" s="10"/>
      <c r="Q35" s="11"/>
      <c r="R35" s="11"/>
      <c r="S35" s="11"/>
      <c r="T35" s="11"/>
      <c r="U35" s="12"/>
    </row>
    <row r="36" spans="16:21" ht="14.25">
      <c r="P36" s="10"/>
      <c r="Q36" s="11"/>
      <c r="R36" s="11"/>
      <c r="S36" s="11"/>
      <c r="T36" s="11"/>
      <c r="U36" s="12"/>
    </row>
    <row r="37" spans="16:21" ht="14.25">
      <c r="P37" s="10"/>
      <c r="Q37" s="11"/>
      <c r="R37" s="11"/>
      <c r="S37" s="11"/>
      <c r="T37" s="11"/>
      <c r="U37" s="12"/>
    </row>
    <row r="38" spans="16:21" ht="14.25">
      <c r="P38" s="10"/>
      <c r="Q38" s="11"/>
      <c r="R38" s="11"/>
      <c r="S38" s="11"/>
      <c r="T38" s="11"/>
      <c r="U38" s="12"/>
    </row>
    <row r="39" spans="16:21" ht="14.25">
      <c r="P39" s="10"/>
      <c r="Q39" s="11"/>
      <c r="R39" s="11"/>
      <c r="S39" s="11"/>
      <c r="T39" s="11"/>
      <c r="U39" s="12"/>
    </row>
    <row r="40" spans="16:21" ht="14.25">
      <c r="P40" s="10"/>
      <c r="Q40" s="11"/>
      <c r="R40" s="11"/>
      <c r="S40" s="11"/>
      <c r="T40" s="11"/>
      <c r="U40" s="12"/>
    </row>
    <row r="41" spans="16:21" ht="14.25">
      <c r="P41" s="10"/>
      <c r="Q41" s="11"/>
      <c r="R41" s="11"/>
      <c r="S41" s="11"/>
      <c r="T41" s="11"/>
      <c r="U41" s="12"/>
    </row>
    <row r="42" spans="16:21" ht="14.25">
      <c r="P42" s="10"/>
      <c r="Q42" s="11"/>
      <c r="R42" s="11"/>
      <c r="S42" s="11"/>
      <c r="T42" s="11"/>
      <c r="U42" s="12"/>
    </row>
    <row r="43" spans="16:21" ht="14.25">
      <c r="P43" s="10"/>
      <c r="Q43" s="11"/>
      <c r="R43" s="11"/>
      <c r="S43" s="11"/>
      <c r="T43" s="11"/>
      <c r="U43" s="12"/>
    </row>
    <row r="44" spans="16:21" ht="14.25">
      <c r="P44" s="10"/>
      <c r="Q44" s="11"/>
      <c r="R44" s="11"/>
      <c r="S44" s="11"/>
      <c r="T44" s="11"/>
      <c r="U44" s="12"/>
    </row>
    <row r="45" spans="16:21" ht="14.25">
      <c r="P45" s="10"/>
      <c r="Q45" s="11"/>
      <c r="R45" s="11"/>
      <c r="S45" s="11"/>
      <c r="T45" s="11"/>
      <c r="U45" s="12"/>
    </row>
    <row r="46" spans="16:21" ht="14.25">
      <c r="P46" s="10"/>
      <c r="Q46" s="11"/>
      <c r="R46" s="11"/>
      <c r="S46" s="11"/>
      <c r="T46" s="11"/>
      <c r="U46" s="12"/>
    </row>
    <row r="47" spans="16:21" ht="14.25">
      <c r="P47" s="10"/>
      <c r="Q47" s="11"/>
      <c r="R47" s="11"/>
      <c r="S47" s="11"/>
      <c r="T47" s="11"/>
      <c r="U47" s="12"/>
    </row>
    <row r="48" spans="16:21" ht="14.25">
      <c r="P48" s="10"/>
      <c r="Q48" s="11"/>
      <c r="R48" s="11"/>
      <c r="S48" s="11"/>
      <c r="T48" s="11"/>
      <c r="U48" s="12"/>
    </row>
    <row r="49" spans="16:21" ht="14.25">
      <c r="P49" s="10"/>
      <c r="Q49" s="11"/>
      <c r="R49" s="11"/>
      <c r="S49" s="11"/>
      <c r="T49" s="11"/>
      <c r="U49" s="12"/>
    </row>
    <row r="50" spans="16:21" ht="14.25">
      <c r="P50" s="10"/>
      <c r="Q50" s="11"/>
      <c r="R50" s="11"/>
      <c r="S50" s="11"/>
      <c r="T50" s="11"/>
      <c r="U50" s="12"/>
    </row>
    <row r="51" spans="16:21" ht="14.25">
      <c r="P51" s="10"/>
      <c r="Q51" s="11"/>
      <c r="R51" s="11"/>
      <c r="S51" s="11"/>
      <c r="T51" s="11"/>
      <c r="U51" s="12"/>
    </row>
    <row r="52" spans="16:21" ht="14.25">
      <c r="P52" s="10"/>
      <c r="Q52" s="11"/>
      <c r="R52" s="11"/>
      <c r="S52" s="11"/>
      <c r="T52" s="11"/>
      <c r="U52" s="12"/>
    </row>
    <row r="53" spans="16:21" ht="14.25">
      <c r="P53" s="10"/>
      <c r="Q53" s="11"/>
      <c r="R53" s="11"/>
      <c r="S53" s="11"/>
      <c r="T53" s="11"/>
      <c r="U53" s="12"/>
    </row>
    <row r="54" spans="16:24" ht="14.25">
      <c r="P54" s="123"/>
      <c r="Q54" s="124"/>
      <c r="R54" s="124"/>
      <c r="S54" s="124"/>
      <c r="T54" s="124"/>
      <c r="U54" s="125"/>
      <c r="V54" s="125"/>
      <c r="W54" s="123"/>
      <c r="X54" s="123"/>
    </row>
    <row r="55" spans="16:24" ht="14.25">
      <c r="P55" s="123"/>
      <c r="Q55" s="124"/>
      <c r="R55" s="124"/>
      <c r="S55" s="124"/>
      <c r="T55" s="124"/>
      <c r="U55" s="125"/>
      <c r="V55" s="125"/>
      <c r="W55" s="123"/>
      <c r="X55" s="123"/>
    </row>
    <row r="56" spans="16:24" ht="14.25">
      <c r="P56" s="123"/>
      <c r="Q56" s="124"/>
      <c r="R56" s="124"/>
      <c r="S56" s="124"/>
      <c r="T56" s="124"/>
      <c r="U56" s="125"/>
      <c r="V56" s="125"/>
      <c r="W56" s="123"/>
      <c r="X56" s="123"/>
    </row>
    <row r="57" spans="16:24" ht="14.25">
      <c r="P57" s="123"/>
      <c r="Q57" s="124"/>
      <c r="R57" s="124"/>
      <c r="S57" s="124"/>
      <c r="T57" s="124"/>
      <c r="U57" s="125"/>
      <c r="V57" s="125"/>
      <c r="W57" s="123"/>
      <c r="X57" s="123"/>
    </row>
    <row r="58" spans="16:24" ht="14.25">
      <c r="P58" s="123"/>
      <c r="Q58" s="124"/>
      <c r="R58" s="124"/>
      <c r="S58" s="124"/>
      <c r="T58" s="124"/>
      <c r="U58" s="125"/>
      <c r="V58" s="125"/>
      <c r="W58" s="123"/>
      <c r="X58" s="123"/>
    </row>
    <row r="59" spans="16:24" ht="14.25">
      <c r="P59" s="123"/>
      <c r="Q59" s="124"/>
      <c r="R59" s="124"/>
      <c r="S59" s="124"/>
      <c r="T59" s="124"/>
      <c r="U59" s="125"/>
      <c r="V59" s="125"/>
      <c r="W59" s="123"/>
      <c r="X59" s="123"/>
    </row>
    <row r="60" spans="16:24" ht="14.25">
      <c r="P60" s="123"/>
      <c r="Q60" s="124"/>
      <c r="R60" s="124"/>
      <c r="S60" s="124"/>
      <c r="T60" s="124"/>
      <c r="U60" s="125"/>
      <c r="V60" s="125"/>
      <c r="W60" s="123"/>
      <c r="X60" s="123"/>
    </row>
    <row r="61" spans="16:24" ht="14.25">
      <c r="P61" s="123"/>
      <c r="Q61" s="124"/>
      <c r="R61" s="124"/>
      <c r="S61" s="124"/>
      <c r="T61" s="124"/>
      <c r="U61" s="125"/>
      <c r="V61" s="125"/>
      <c r="W61" s="123"/>
      <c r="X61" s="123"/>
    </row>
    <row r="62" spans="16:24" ht="14.25">
      <c r="P62" s="123"/>
      <c r="Q62" s="124"/>
      <c r="R62" s="124"/>
      <c r="S62" s="124"/>
      <c r="T62" s="124"/>
      <c r="U62" s="125"/>
      <c r="V62" s="125"/>
      <c r="W62" s="123"/>
      <c r="X62" s="123"/>
    </row>
    <row r="63" spans="16:24" ht="14.25">
      <c r="P63" s="123"/>
      <c r="Q63" s="124"/>
      <c r="R63" s="124"/>
      <c r="S63" s="124"/>
      <c r="T63" s="124"/>
      <c r="U63" s="125"/>
      <c r="V63" s="125"/>
      <c r="W63" s="123"/>
      <c r="X63" s="123"/>
    </row>
    <row r="64" spans="16:24" ht="14.25">
      <c r="P64" s="123"/>
      <c r="Q64" s="124"/>
      <c r="R64" s="124"/>
      <c r="S64" s="124"/>
      <c r="T64" s="124"/>
      <c r="U64" s="125"/>
      <c r="V64" s="125"/>
      <c r="W64" s="123"/>
      <c r="X64" s="123"/>
    </row>
    <row r="65" spans="16:24" ht="14.25">
      <c r="P65" s="123"/>
      <c r="Q65" s="124"/>
      <c r="R65" s="124"/>
      <c r="S65" s="124"/>
      <c r="T65" s="124"/>
      <c r="U65" s="125"/>
      <c r="V65" s="125"/>
      <c r="W65" s="123"/>
      <c r="X65" s="123"/>
    </row>
    <row r="66" spans="16:24" ht="14.25">
      <c r="P66" s="123"/>
      <c r="Q66" s="124"/>
      <c r="R66" s="124"/>
      <c r="S66" s="124"/>
      <c r="T66" s="124"/>
      <c r="U66" s="125"/>
      <c r="V66" s="125"/>
      <c r="W66" s="123"/>
      <c r="X66" s="123"/>
    </row>
    <row r="67" spans="16:24" ht="14.25">
      <c r="P67" s="123"/>
      <c r="Q67" s="124"/>
      <c r="R67" s="124"/>
      <c r="S67" s="124"/>
      <c r="T67" s="124"/>
      <c r="U67" s="125"/>
      <c r="V67" s="125"/>
      <c r="W67" s="123"/>
      <c r="X67" s="123"/>
    </row>
    <row r="68" spans="16:24" ht="14.25">
      <c r="P68" s="123"/>
      <c r="Q68" s="124"/>
      <c r="R68" s="124"/>
      <c r="S68" s="124"/>
      <c r="T68" s="124"/>
      <c r="U68" s="125"/>
      <c r="V68" s="125"/>
      <c r="W68" s="123"/>
      <c r="X68" s="123"/>
    </row>
    <row r="69" spans="16:24" ht="14.25">
      <c r="P69" s="123"/>
      <c r="Q69" s="124"/>
      <c r="R69" s="124"/>
      <c r="S69" s="124"/>
      <c r="T69" s="124"/>
      <c r="U69" s="125"/>
      <c r="V69" s="125"/>
      <c r="W69" s="123"/>
      <c r="X69" s="123"/>
    </row>
    <row r="70" spans="16:24" ht="14.25">
      <c r="P70" s="123"/>
      <c r="Q70" s="124"/>
      <c r="R70" s="124"/>
      <c r="S70" s="124"/>
      <c r="T70" s="124"/>
      <c r="U70" s="125"/>
      <c r="V70" s="125"/>
      <c r="W70" s="123"/>
      <c r="X70" s="123"/>
    </row>
    <row r="71" spans="16:24" ht="14.25">
      <c r="P71" s="123"/>
      <c r="Q71" s="124"/>
      <c r="R71" s="124"/>
      <c r="S71" s="124"/>
      <c r="T71" s="124"/>
      <c r="U71" s="125"/>
      <c r="V71" s="125"/>
      <c r="W71" s="123"/>
      <c r="X71" s="123"/>
    </row>
    <row r="72" spans="16:24" ht="14.25">
      <c r="P72" s="123"/>
      <c r="Q72" s="124"/>
      <c r="R72" s="124"/>
      <c r="S72" s="124"/>
      <c r="T72" s="124"/>
      <c r="U72" s="125"/>
      <c r="V72" s="125"/>
      <c r="W72" s="123"/>
      <c r="X72" s="123"/>
    </row>
    <row r="73" spans="16:24" ht="14.25">
      <c r="P73" s="123"/>
      <c r="Q73" s="124"/>
      <c r="R73" s="124"/>
      <c r="S73" s="124"/>
      <c r="T73" s="124"/>
      <c r="U73" s="125"/>
      <c r="V73" s="125"/>
      <c r="W73" s="123"/>
      <c r="X73" s="123"/>
    </row>
    <row r="74" spans="16:24" ht="14.25">
      <c r="P74" s="123"/>
      <c r="Q74" s="124"/>
      <c r="R74" s="124"/>
      <c r="S74" s="124"/>
      <c r="T74" s="124"/>
      <c r="U74" s="125"/>
      <c r="V74" s="125"/>
      <c r="W74" s="123"/>
      <c r="X74" s="123"/>
    </row>
    <row r="75" spans="16:24" ht="14.25">
      <c r="P75" s="123"/>
      <c r="Q75" s="124"/>
      <c r="R75" s="124"/>
      <c r="S75" s="124"/>
      <c r="T75" s="124"/>
      <c r="U75" s="125"/>
      <c r="V75" s="125"/>
      <c r="W75" s="123"/>
      <c r="X75" s="123"/>
    </row>
    <row r="76" spans="16:24" ht="14.25">
      <c r="P76" s="123"/>
      <c r="Q76" s="124"/>
      <c r="R76" s="124"/>
      <c r="S76" s="124"/>
      <c r="T76" s="124"/>
      <c r="U76" s="125"/>
      <c r="V76" s="125"/>
      <c r="W76" s="123"/>
      <c r="X76" s="123"/>
    </row>
    <row r="77" spans="16:24" ht="14.25">
      <c r="P77" s="123"/>
      <c r="Q77" s="124"/>
      <c r="R77" s="124"/>
      <c r="S77" s="124"/>
      <c r="T77" s="124"/>
      <c r="U77" s="125"/>
      <c r="V77" s="125"/>
      <c r="W77" s="123"/>
      <c r="X77" s="123"/>
    </row>
    <row r="78" spans="16:24" ht="14.25">
      <c r="P78" s="123"/>
      <c r="Q78" s="124"/>
      <c r="R78" s="124"/>
      <c r="S78" s="124"/>
      <c r="T78" s="124"/>
      <c r="U78" s="125"/>
      <c r="V78" s="125"/>
      <c r="W78" s="123"/>
      <c r="X78" s="123"/>
    </row>
    <row r="79" spans="16:24" ht="14.25">
      <c r="P79" s="123"/>
      <c r="Q79" s="124"/>
      <c r="R79" s="124"/>
      <c r="S79" s="124"/>
      <c r="T79" s="124"/>
      <c r="U79" s="125"/>
      <c r="V79" s="125"/>
      <c r="W79" s="123"/>
      <c r="X79" s="123"/>
    </row>
    <row r="80" spans="16:24" ht="14.25">
      <c r="P80" s="123"/>
      <c r="Q80" s="124"/>
      <c r="R80" s="124"/>
      <c r="S80" s="124"/>
      <c r="T80" s="124"/>
      <c r="U80" s="125"/>
      <c r="V80" s="125"/>
      <c r="W80" s="123"/>
      <c r="X80" s="123"/>
    </row>
    <row r="81" spans="16:24" ht="14.25">
      <c r="P81" s="123"/>
      <c r="Q81" s="124"/>
      <c r="R81" s="124"/>
      <c r="S81" s="124"/>
      <c r="T81" s="124"/>
      <c r="U81" s="125"/>
      <c r="V81" s="125"/>
      <c r="W81" s="123"/>
      <c r="X81" s="123"/>
    </row>
    <row r="82" spans="16:24" ht="14.25">
      <c r="P82" s="123"/>
      <c r="Q82" s="124"/>
      <c r="R82" s="124"/>
      <c r="S82" s="124"/>
      <c r="T82" s="124"/>
      <c r="U82" s="125"/>
      <c r="V82" s="125"/>
      <c r="W82" s="123"/>
      <c r="X82" s="123"/>
    </row>
    <row r="83" spans="16:24" ht="14.25">
      <c r="P83" s="123"/>
      <c r="Q83" s="124"/>
      <c r="R83" s="124"/>
      <c r="S83" s="124"/>
      <c r="T83" s="124"/>
      <c r="U83" s="125"/>
      <c r="V83" s="125"/>
      <c r="W83" s="123"/>
      <c r="X83" s="123"/>
    </row>
    <row r="84" spans="16:24" ht="14.25">
      <c r="P84" s="123"/>
      <c r="Q84" s="124"/>
      <c r="R84" s="124"/>
      <c r="S84" s="124"/>
      <c r="T84" s="124"/>
      <c r="U84" s="125"/>
      <c r="V84" s="125"/>
      <c r="W84" s="123"/>
      <c r="X84" s="123"/>
    </row>
    <row r="85" spans="16:24" ht="14.25">
      <c r="P85" s="123"/>
      <c r="Q85" s="124"/>
      <c r="R85" s="124"/>
      <c r="S85" s="124"/>
      <c r="T85" s="124"/>
      <c r="U85" s="125"/>
      <c r="V85" s="125"/>
      <c r="W85" s="123"/>
      <c r="X85" s="123"/>
    </row>
    <row r="86" spans="16:24" ht="14.25">
      <c r="P86" s="123"/>
      <c r="Q86" s="124"/>
      <c r="R86" s="124"/>
      <c r="S86" s="124"/>
      <c r="T86" s="124"/>
      <c r="U86" s="125"/>
      <c r="V86" s="125"/>
      <c r="W86" s="123"/>
      <c r="X86" s="123"/>
    </row>
    <row r="87" spans="16:24" ht="14.25">
      <c r="P87" s="123"/>
      <c r="Q87" s="124"/>
      <c r="R87" s="124"/>
      <c r="S87" s="124"/>
      <c r="T87" s="124"/>
      <c r="U87" s="125"/>
      <c r="V87" s="125"/>
      <c r="W87" s="123"/>
      <c r="X87" s="123"/>
    </row>
    <row r="88" spans="16:24" ht="14.25">
      <c r="P88" s="123"/>
      <c r="Q88" s="124"/>
      <c r="R88" s="124"/>
      <c r="S88" s="124"/>
      <c r="T88" s="124"/>
      <c r="U88" s="125"/>
      <c r="V88" s="125"/>
      <c r="W88" s="123"/>
      <c r="X88" s="123"/>
    </row>
    <row r="89" spans="16:24" ht="14.25">
      <c r="P89" s="123"/>
      <c r="Q89" s="124"/>
      <c r="R89" s="124"/>
      <c r="S89" s="124"/>
      <c r="T89" s="124"/>
      <c r="U89" s="125"/>
      <c r="V89" s="125"/>
      <c r="W89" s="123"/>
      <c r="X89" s="123"/>
    </row>
  </sheetData>
  <mergeCells count="13">
    <mergeCell ref="C13:M14"/>
    <mergeCell ref="N13:N14"/>
    <mergeCell ref="N8:N12"/>
    <mergeCell ref="I3:I4"/>
    <mergeCell ref="C6:M7"/>
    <mergeCell ref="N6:N7"/>
    <mergeCell ref="N15:N18"/>
    <mergeCell ref="N21:N23"/>
    <mergeCell ref="N26:N30"/>
    <mergeCell ref="C24:M25"/>
    <mergeCell ref="N24:N25"/>
    <mergeCell ref="C19:M20"/>
    <mergeCell ref="N19:N20"/>
  </mergeCells>
  <printOptions/>
  <pageMargins left="0.75" right="0.75" top="1" bottom="1" header="0.512" footer="0.512"/>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11"/>
  <dimension ref="B2:Y44"/>
  <sheetViews>
    <sheetView showGridLines="0" showRowColHeaders="0"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10" customWidth="1"/>
    <col min="17" max="20" width="5.59765625" style="11" customWidth="1"/>
    <col min="21" max="22" width="5.59765625" style="12" customWidth="1"/>
    <col min="23" max="24" width="9" style="10" customWidth="1"/>
  </cols>
  <sheetData>
    <row r="2" spans="2:25" ht="15" thickBot="1">
      <c r="B2" s="110"/>
      <c r="C2" s="110"/>
      <c r="D2" s="110"/>
      <c r="E2" s="110"/>
      <c r="F2" s="110"/>
      <c r="G2" s="110"/>
      <c r="H2" s="110"/>
      <c r="I2" s="110"/>
      <c r="J2" s="110"/>
      <c r="K2" s="110"/>
      <c r="L2" s="110"/>
      <c r="M2" s="110"/>
      <c r="N2" s="110"/>
      <c r="O2" s="110"/>
      <c r="X2" s="85"/>
      <c r="Y2" s="86"/>
    </row>
    <row r="3" spans="2:25" ht="14.25">
      <c r="B3" s="110"/>
      <c r="C3" s="110"/>
      <c r="D3" s="110"/>
      <c r="E3" s="110"/>
      <c r="F3" s="110"/>
      <c r="G3" s="110"/>
      <c r="H3" s="110"/>
      <c r="I3" s="138">
        <f>$U$31</f>
        <v>0</v>
      </c>
      <c r="J3" s="110"/>
      <c r="K3" s="110"/>
      <c r="L3" s="110"/>
      <c r="M3" s="110"/>
      <c r="N3" s="110"/>
      <c r="O3" s="110"/>
      <c r="X3" s="85"/>
      <c r="Y3" s="86"/>
    </row>
    <row r="4" spans="2:25" ht="14.25">
      <c r="B4" s="110"/>
      <c r="C4" s="110"/>
      <c r="D4" s="110"/>
      <c r="E4" s="110"/>
      <c r="F4" s="110"/>
      <c r="G4" s="110"/>
      <c r="H4" s="110"/>
      <c r="I4" s="139"/>
      <c r="J4" s="111" t="s">
        <v>317</v>
      </c>
      <c r="K4" s="112"/>
      <c r="L4" s="110"/>
      <c r="M4" s="110"/>
      <c r="N4" s="110"/>
      <c r="O4" s="110"/>
      <c r="X4" s="85"/>
      <c r="Y4" s="86"/>
    </row>
    <row r="5" spans="2:25" ht="14.25">
      <c r="B5" s="110"/>
      <c r="C5" s="113"/>
      <c r="D5" s="110"/>
      <c r="E5" s="110"/>
      <c r="F5" s="110"/>
      <c r="G5" s="110"/>
      <c r="H5" s="110"/>
      <c r="I5" s="110"/>
      <c r="J5" s="110"/>
      <c r="K5" s="110"/>
      <c r="L5" s="110"/>
      <c r="M5" s="110"/>
      <c r="N5" s="110"/>
      <c r="O5" s="110"/>
      <c r="X5" s="85"/>
      <c r="Y5" s="86"/>
    </row>
    <row r="6" spans="2:25" ht="14.25">
      <c r="B6" s="110"/>
      <c r="C6" s="127" t="str">
        <f>+"　質問１ "&amp;'チェックリスト項目'!D53</f>
        <v>　質問１ 教育・訓練を計画的に実施していますか？</v>
      </c>
      <c r="D6" s="128"/>
      <c r="E6" s="128"/>
      <c r="F6" s="128"/>
      <c r="G6" s="128"/>
      <c r="H6" s="128"/>
      <c r="I6" s="128"/>
      <c r="J6" s="128"/>
      <c r="K6" s="128"/>
      <c r="L6" s="128"/>
      <c r="M6" s="128"/>
      <c r="N6" s="131"/>
      <c r="O6" s="110"/>
      <c r="X6" s="85"/>
      <c r="Y6" s="86"/>
    </row>
    <row r="7" spans="2:25" ht="14.25">
      <c r="B7" s="110"/>
      <c r="C7" s="129"/>
      <c r="D7" s="130"/>
      <c r="E7" s="130"/>
      <c r="F7" s="130"/>
      <c r="G7" s="130"/>
      <c r="H7" s="130"/>
      <c r="I7" s="130"/>
      <c r="J7" s="130"/>
      <c r="K7" s="130"/>
      <c r="L7" s="130"/>
      <c r="M7" s="130"/>
      <c r="N7" s="132"/>
      <c r="O7" s="110"/>
      <c r="Q7" s="11" t="s">
        <v>309</v>
      </c>
      <c r="X7" s="85"/>
      <c r="Y7" s="86"/>
    </row>
    <row r="8" spans="2:25" ht="19.5" customHeight="1">
      <c r="B8" s="110"/>
      <c r="C8" s="7" t="str">
        <f>+"　　 "&amp;'チェックリスト項目'!K53</f>
        <v>　　 職員等が受講すべき研修や訓練等が定められている。</v>
      </c>
      <c r="D8" s="3"/>
      <c r="E8" s="3"/>
      <c r="F8" s="3"/>
      <c r="G8" s="3"/>
      <c r="H8" s="3"/>
      <c r="I8" s="3"/>
      <c r="J8" s="3"/>
      <c r="K8" s="3"/>
      <c r="L8" s="3"/>
      <c r="M8" s="3"/>
      <c r="N8" s="131" t="str">
        <f>+IF(SUM(S8:S11)=4,"A",IF(SUM(S8:S11)=3,"B",IF(SUM(S8:S11)&gt;0,"C","D")))</f>
        <v>D</v>
      </c>
      <c r="O8" s="110"/>
      <c r="P8" s="10" t="b">
        <v>0</v>
      </c>
      <c r="Q8" s="11" t="b">
        <f>+P8</f>
        <v>0</v>
      </c>
      <c r="R8" s="11">
        <f>+IF(Q8=FALSE,0,1)</f>
        <v>0</v>
      </c>
      <c r="S8" s="11">
        <f>+VALUE(R8)</f>
        <v>0</v>
      </c>
      <c r="T8" s="2" t="str">
        <f>+ASC(N8)</f>
        <v>D</v>
      </c>
      <c r="U8" s="2">
        <f>+VLOOKUP($T8,'評価TB'!$A$1:$AE$7,2,FALSE)</f>
        <v>0</v>
      </c>
      <c r="V8" s="2">
        <f>+IF(OR(T8="C",T8="D"),1,0)</f>
        <v>1</v>
      </c>
      <c r="X8" s="85"/>
      <c r="Y8" s="86"/>
    </row>
    <row r="9" spans="2:25" ht="19.5" customHeight="1">
      <c r="B9" s="110"/>
      <c r="C9" s="8" t="str">
        <f>+"　　 "&amp;'チェックリスト項目'!K54</f>
        <v>　　 緊急事態や被害想定を毎回変えながら訓練を実施している。</v>
      </c>
      <c r="D9" s="4"/>
      <c r="E9" s="4"/>
      <c r="F9" s="4"/>
      <c r="G9" s="4"/>
      <c r="H9" s="4"/>
      <c r="I9" s="4"/>
      <c r="J9" s="4"/>
      <c r="K9" s="4"/>
      <c r="L9" s="4"/>
      <c r="M9" s="4"/>
      <c r="N9" s="140"/>
      <c r="O9" s="110"/>
      <c r="P9" s="10" t="b">
        <v>0</v>
      </c>
      <c r="Q9" s="11" t="b">
        <f>+P9</f>
        <v>0</v>
      </c>
      <c r="R9" s="11">
        <f>+IF(Q9=FALSE,0,1)</f>
        <v>0</v>
      </c>
      <c r="S9" s="11">
        <f>+VALUE(R9)</f>
        <v>0</v>
      </c>
      <c r="X9" s="85"/>
      <c r="Y9" s="86"/>
    </row>
    <row r="10" spans="2:25" ht="19.5" customHeight="1">
      <c r="B10" s="110"/>
      <c r="C10" s="8" t="str">
        <f>+"　　 "&amp;'チェックリスト項目'!K55</f>
        <v>　　 アルバイトや委託業者が参加する訓練を実施している。</v>
      </c>
      <c r="D10" s="4"/>
      <c r="E10" s="4"/>
      <c r="F10" s="4"/>
      <c r="G10" s="4"/>
      <c r="H10" s="4"/>
      <c r="I10" s="4"/>
      <c r="J10" s="4"/>
      <c r="K10" s="4"/>
      <c r="L10" s="4"/>
      <c r="M10" s="4"/>
      <c r="N10" s="140"/>
      <c r="O10" s="110"/>
      <c r="P10" s="10" t="b">
        <v>0</v>
      </c>
      <c r="Q10" s="11" t="b">
        <f>+P10</f>
        <v>0</v>
      </c>
      <c r="R10" s="11">
        <f>+IF(Q10=FALSE,0,1)</f>
        <v>0</v>
      </c>
      <c r="S10" s="11">
        <f>+VALUE(R10)</f>
        <v>0</v>
      </c>
      <c r="X10" s="85"/>
      <c r="Y10" s="86"/>
    </row>
    <row r="11" spans="2:25" ht="19.5" customHeight="1">
      <c r="B11" s="110"/>
      <c r="C11" s="8" t="str">
        <f>+"　　 "&amp;'チェックリスト項目'!K56</f>
        <v>　　 文化ボランティアが参加する訓練を実施している。</v>
      </c>
      <c r="D11" s="4"/>
      <c r="E11" s="4"/>
      <c r="F11" s="4"/>
      <c r="G11" s="4"/>
      <c r="H11" s="4"/>
      <c r="I11" s="4"/>
      <c r="J11" s="4"/>
      <c r="K11" s="4"/>
      <c r="L11" s="4"/>
      <c r="M11" s="4"/>
      <c r="N11" s="141"/>
      <c r="O11" s="110"/>
      <c r="P11" s="10" t="b">
        <v>0</v>
      </c>
      <c r="Q11" s="11" t="b">
        <f>+P11</f>
        <v>0</v>
      </c>
      <c r="R11" s="11">
        <f>+IF(Q11=FALSE,0,1)</f>
        <v>0</v>
      </c>
      <c r="S11" s="11">
        <f>+VALUE(R11)</f>
        <v>0</v>
      </c>
      <c r="X11" s="85"/>
      <c r="Y11" s="86"/>
    </row>
    <row r="12" spans="2:25" ht="14.25">
      <c r="B12" s="110"/>
      <c r="C12" s="127" t="str">
        <f>+"　質問２ "&amp;'チェックリスト項目'!D57</f>
        <v>　質問２ いざというときに適切な行動がとれるようにするための訓練を実施していますか？</v>
      </c>
      <c r="D12" s="128"/>
      <c r="E12" s="128"/>
      <c r="F12" s="128"/>
      <c r="G12" s="128"/>
      <c r="H12" s="128"/>
      <c r="I12" s="128"/>
      <c r="J12" s="128"/>
      <c r="K12" s="128"/>
      <c r="L12" s="128"/>
      <c r="M12" s="128"/>
      <c r="N12" s="131"/>
      <c r="O12" s="110"/>
      <c r="X12" s="85"/>
      <c r="Y12" s="86"/>
    </row>
    <row r="13" spans="2:25" ht="14.25">
      <c r="B13" s="110"/>
      <c r="C13" s="129"/>
      <c r="D13" s="130"/>
      <c r="E13" s="130"/>
      <c r="F13" s="130"/>
      <c r="G13" s="130"/>
      <c r="H13" s="130"/>
      <c r="I13" s="130"/>
      <c r="J13" s="130"/>
      <c r="K13" s="130"/>
      <c r="L13" s="130"/>
      <c r="M13" s="130"/>
      <c r="N13" s="141"/>
      <c r="O13" s="110"/>
      <c r="Q13" s="11" t="s">
        <v>310</v>
      </c>
      <c r="X13" s="85"/>
      <c r="Y13" s="86"/>
    </row>
    <row r="14" spans="2:25" ht="19.5" customHeight="1">
      <c r="B14" s="110"/>
      <c r="C14" s="8" t="str">
        <f>+"　　 "&amp;'チェックリスト項目'!K57</f>
        <v>　　 初期消火を適切に行なうための訓練を実施している。</v>
      </c>
      <c r="D14" s="3"/>
      <c r="E14" s="3"/>
      <c r="F14" s="3"/>
      <c r="G14" s="3"/>
      <c r="H14" s="3"/>
      <c r="I14" s="3"/>
      <c r="J14" s="3"/>
      <c r="K14" s="3"/>
      <c r="L14" s="3"/>
      <c r="M14" s="3"/>
      <c r="N14" s="131" t="str">
        <f>+IF(SUM(S14:S18)=5,"A",IF(SUM(S14:S18)&gt;=3,"B",IF(SUM(S14:S18)&gt;0,"C","D")))</f>
        <v>D</v>
      </c>
      <c r="O14" s="110"/>
      <c r="P14" s="10" t="b">
        <v>0</v>
      </c>
      <c r="Q14" s="11" t="b">
        <f>+P14</f>
        <v>0</v>
      </c>
      <c r="R14" s="11">
        <f>+IF(Q14=FALSE,0,1)</f>
        <v>0</v>
      </c>
      <c r="S14" s="11">
        <f>+VALUE(R14)</f>
        <v>0</v>
      </c>
      <c r="T14" s="2" t="str">
        <f>+ASC(N14)</f>
        <v>D</v>
      </c>
      <c r="U14" s="2">
        <f>+VLOOKUP($T14,'評価TB'!$A$1:$AE$7,2,FALSE)</f>
        <v>0</v>
      </c>
      <c r="V14" s="2">
        <f>+IF(OR(T14="C",T14="D"),1,0)</f>
        <v>1</v>
      </c>
      <c r="X14" s="85"/>
      <c r="Y14" s="86"/>
    </row>
    <row r="15" spans="2:25" ht="19.5" customHeight="1">
      <c r="B15" s="110"/>
      <c r="C15" s="8" t="str">
        <f>+"　　 "&amp;'チェックリスト項目'!K58</f>
        <v>　　 職員のほぼ全員が救命講習を受講している。</v>
      </c>
      <c r="D15" s="4"/>
      <c r="E15" s="4"/>
      <c r="F15" s="4"/>
      <c r="G15" s="4"/>
      <c r="H15" s="4"/>
      <c r="I15" s="4"/>
      <c r="J15" s="4"/>
      <c r="K15" s="4"/>
      <c r="L15" s="4"/>
      <c r="M15" s="4"/>
      <c r="N15" s="140"/>
      <c r="O15" s="110"/>
      <c r="P15" s="10" t="b">
        <v>0</v>
      </c>
      <c r="Q15" s="11" t="b">
        <f>+P15</f>
        <v>0</v>
      </c>
      <c r="R15" s="11">
        <f>+IF(Q15=FALSE,0,1)</f>
        <v>0</v>
      </c>
      <c r="S15" s="11">
        <f>+VALUE(R15)</f>
        <v>0</v>
      </c>
      <c r="X15" s="85"/>
      <c r="Y15" s="86"/>
    </row>
    <row r="16" spans="2:25" ht="19.5" customHeight="1">
      <c r="B16" s="110"/>
      <c r="C16" s="8" t="str">
        <f>+"　　 "&amp;'チェックリスト項目'!K59</f>
        <v>　　 実際の状況に近い状態をつくって訓練を実施している。</v>
      </c>
      <c r="D16" s="4"/>
      <c r="E16" s="4"/>
      <c r="F16" s="4"/>
      <c r="G16" s="4"/>
      <c r="H16" s="4"/>
      <c r="I16" s="4"/>
      <c r="J16" s="4"/>
      <c r="K16" s="4"/>
      <c r="L16" s="4"/>
      <c r="M16" s="4"/>
      <c r="N16" s="140"/>
      <c r="O16" s="110"/>
      <c r="P16" s="10" t="b">
        <v>0</v>
      </c>
      <c r="Q16" s="11" t="b">
        <f>+P16</f>
        <v>0</v>
      </c>
      <c r="R16" s="11">
        <f>+IF(Q16=FALSE,0,1)</f>
        <v>0</v>
      </c>
      <c r="S16" s="11">
        <f>+VALUE(R16)</f>
        <v>0</v>
      </c>
      <c r="X16" s="85"/>
      <c r="Y16" s="86"/>
    </row>
    <row r="17" spans="2:25" ht="19.5" customHeight="1">
      <c r="B17" s="110"/>
      <c r="C17" s="8" t="str">
        <f>+"　　 "&amp;'チェックリスト項目'!K60</f>
        <v>　　 武力攻撃やテロを想定した訓練を実施している。</v>
      </c>
      <c r="D17" s="4"/>
      <c r="E17" s="4"/>
      <c r="F17" s="4"/>
      <c r="G17" s="4"/>
      <c r="H17" s="4"/>
      <c r="I17" s="4"/>
      <c r="J17" s="4"/>
      <c r="K17" s="4"/>
      <c r="L17" s="4"/>
      <c r="M17" s="4"/>
      <c r="N17" s="140"/>
      <c r="O17" s="110"/>
      <c r="P17" s="10" t="b">
        <v>0</v>
      </c>
      <c r="Q17" s="11" t="b">
        <f>+P17</f>
        <v>0</v>
      </c>
      <c r="R17" s="11">
        <f>+IF(Q17=FALSE,0,1)</f>
        <v>0</v>
      </c>
      <c r="S17" s="11">
        <f>+VALUE(R17)</f>
        <v>0</v>
      </c>
      <c r="X17" s="85"/>
      <c r="Y17" s="86"/>
    </row>
    <row r="18" spans="2:25" ht="19.5" customHeight="1">
      <c r="B18" s="110"/>
      <c r="C18" s="8" t="str">
        <f>+"　　 "&amp;'チェックリスト項目'!K61</f>
        <v>　　 報道機関等の取材や記者会見等に対応するための訓練を実施している。</v>
      </c>
      <c r="D18" s="4"/>
      <c r="E18" s="4"/>
      <c r="F18" s="4"/>
      <c r="G18" s="4"/>
      <c r="H18" s="4"/>
      <c r="I18" s="4"/>
      <c r="J18" s="4"/>
      <c r="K18" s="4"/>
      <c r="L18" s="4"/>
      <c r="M18" s="4"/>
      <c r="N18" s="141"/>
      <c r="O18" s="110"/>
      <c r="P18" s="10" t="b">
        <v>0</v>
      </c>
      <c r="Q18" s="11" t="b">
        <f>+P18</f>
        <v>0</v>
      </c>
      <c r="R18" s="11">
        <f>+IF(Q18=FALSE,0,1)</f>
        <v>0</v>
      </c>
      <c r="S18" s="11">
        <f>+VALUE(R18)</f>
        <v>0</v>
      </c>
      <c r="X18" s="85"/>
      <c r="Y18" s="86"/>
    </row>
    <row r="19" spans="2:25" ht="14.25">
      <c r="B19" s="110"/>
      <c r="C19" s="127" t="str">
        <f>+"　質問３ "&amp;'チェックリスト項目'!D62</f>
        <v>　質問３ 状況に応じて迅速かつ適切な判断をするための訓練を実施していますか？</v>
      </c>
      <c r="D19" s="128"/>
      <c r="E19" s="128"/>
      <c r="F19" s="128"/>
      <c r="G19" s="128"/>
      <c r="H19" s="128"/>
      <c r="I19" s="128"/>
      <c r="J19" s="128"/>
      <c r="K19" s="128"/>
      <c r="L19" s="128"/>
      <c r="M19" s="128"/>
      <c r="N19" s="131"/>
      <c r="O19" s="110"/>
      <c r="X19" s="85"/>
      <c r="Y19" s="86"/>
    </row>
    <row r="20" spans="2:25" ht="14.25">
      <c r="B20" s="110"/>
      <c r="C20" s="129"/>
      <c r="D20" s="130"/>
      <c r="E20" s="130"/>
      <c r="F20" s="130"/>
      <c r="G20" s="130"/>
      <c r="H20" s="130"/>
      <c r="I20" s="130"/>
      <c r="J20" s="130"/>
      <c r="K20" s="130"/>
      <c r="L20" s="130"/>
      <c r="M20" s="130"/>
      <c r="N20" s="141"/>
      <c r="O20" s="110"/>
      <c r="Q20" s="11" t="s">
        <v>311</v>
      </c>
      <c r="X20" s="85"/>
      <c r="Y20" s="86"/>
    </row>
    <row r="21" spans="2:25" ht="19.5" customHeight="1">
      <c r="B21" s="110"/>
      <c r="C21" s="8" t="str">
        <f>+"　　 "&amp;'チェックリスト項目'!K62</f>
        <v>　　 職員やボランティア等が参加し、与えられた状況（条件）に応じて予測や判断をしていく訓練を実施している。</v>
      </c>
      <c r="D21" s="3"/>
      <c r="E21" s="3"/>
      <c r="F21" s="3"/>
      <c r="G21" s="3"/>
      <c r="H21" s="3"/>
      <c r="I21" s="3"/>
      <c r="J21" s="3"/>
      <c r="K21" s="3"/>
      <c r="L21" s="3"/>
      <c r="M21" s="3"/>
      <c r="N21" s="131" t="str">
        <f>+IF(SUM(S21:S23)=3,"A",IF(SUM(S21:S23)=2,"B",IF(SUM(S21:S23)&gt;0,"C","D")))</f>
        <v>D</v>
      </c>
      <c r="O21" s="110"/>
      <c r="P21" s="10" t="b">
        <v>0</v>
      </c>
      <c r="Q21" s="11" t="b">
        <f>+P21</f>
        <v>0</v>
      </c>
      <c r="R21" s="11">
        <f>+IF(Q21=FALSE,0,1)</f>
        <v>0</v>
      </c>
      <c r="S21" s="11">
        <f>+VALUE(R21)</f>
        <v>0</v>
      </c>
      <c r="T21" s="2" t="str">
        <f>+ASC(N21)</f>
        <v>D</v>
      </c>
      <c r="U21" s="2">
        <f>+VLOOKUP($T21,'評価TB'!$A$1:$AE$7,2,FALSE)</f>
        <v>0</v>
      </c>
      <c r="V21" s="2">
        <f>+IF(OR(T21="C",T21="D"),1,0)</f>
        <v>1</v>
      </c>
      <c r="X21" s="85"/>
      <c r="Y21" s="86"/>
    </row>
    <row r="22" spans="2:25" ht="19.5" customHeight="1">
      <c r="B22" s="110"/>
      <c r="C22" s="8" t="str">
        <f>+"　　 "&amp;'チェックリスト項目'!K63</f>
        <v>　　 自治体も含めた関係機関等による図上型訓練（意思決定訓練）を実施している（参加している）。</v>
      </c>
      <c r="D22" s="4"/>
      <c r="E22" s="4"/>
      <c r="F22" s="4"/>
      <c r="G22" s="4"/>
      <c r="H22" s="4"/>
      <c r="I22" s="4"/>
      <c r="J22" s="4"/>
      <c r="K22" s="4"/>
      <c r="L22" s="4"/>
      <c r="M22" s="4"/>
      <c r="N22" s="140"/>
      <c r="O22" s="110"/>
      <c r="P22" s="10" t="b">
        <v>0</v>
      </c>
      <c r="Q22" s="11" t="b">
        <f>+P22</f>
        <v>0</v>
      </c>
      <c r="R22" s="11">
        <f>+IF(Q22=FALSE,0,1)</f>
        <v>0</v>
      </c>
      <c r="S22" s="11">
        <f>+VALUE(R22)</f>
        <v>0</v>
      </c>
      <c r="X22" s="85"/>
      <c r="Y22" s="86"/>
    </row>
    <row r="23" spans="2:25" ht="19.5" customHeight="1">
      <c r="B23" s="110"/>
      <c r="C23" s="8" t="str">
        <f>+"　　 "&amp;'チェックリスト項目'!K64</f>
        <v>　　 訓練実施後、必ず気づいた点や問題点について検証し、次の訓練や計画・マニュアル等に反映させている。</v>
      </c>
      <c r="D23" s="4"/>
      <c r="E23" s="4"/>
      <c r="F23" s="4"/>
      <c r="G23" s="4"/>
      <c r="H23" s="4"/>
      <c r="I23" s="4"/>
      <c r="J23" s="4"/>
      <c r="K23" s="4"/>
      <c r="L23" s="4"/>
      <c r="M23" s="4"/>
      <c r="N23" s="141"/>
      <c r="O23" s="110"/>
      <c r="P23" s="10" t="b">
        <v>0</v>
      </c>
      <c r="Q23" s="11" t="b">
        <f>+P23</f>
        <v>0</v>
      </c>
      <c r="R23" s="11">
        <f>+IF(Q23=FALSE,0,1)</f>
        <v>0</v>
      </c>
      <c r="S23" s="11">
        <f>+VALUE(R23)</f>
        <v>0</v>
      </c>
      <c r="X23" s="85"/>
      <c r="Y23" s="86"/>
    </row>
    <row r="24" spans="2:25" ht="14.25">
      <c r="B24" s="110"/>
      <c r="C24" s="127" t="str">
        <f>+"　質問４ "&amp;'チェックリスト項目'!D65</f>
        <v>　質問４ 施設利用者や観客に対する安全指導をきちんと行なっていますか？</v>
      </c>
      <c r="D24" s="128"/>
      <c r="E24" s="128"/>
      <c r="F24" s="128"/>
      <c r="G24" s="128"/>
      <c r="H24" s="128"/>
      <c r="I24" s="128"/>
      <c r="J24" s="128"/>
      <c r="K24" s="128"/>
      <c r="L24" s="128"/>
      <c r="M24" s="128"/>
      <c r="N24" s="131"/>
      <c r="O24" s="110"/>
      <c r="X24" s="85"/>
      <c r="Y24" s="86"/>
    </row>
    <row r="25" spans="2:25" ht="14.25">
      <c r="B25" s="110"/>
      <c r="C25" s="129"/>
      <c r="D25" s="130"/>
      <c r="E25" s="130"/>
      <c r="F25" s="130"/>
      <c r="G25" s="130"/>
      <c r="H25" s="130"/>
      <c r="I25" s="130"/>
      <c r="J25" s="130"/>
      <c r="K25" s="130"/>
      <c r="L25" s="130"/>
      <c r="M25" s="130"/>
      <c r="N25" s="141"/>
      <c r="O25" s="110"/>
      <c r="Q25" s="11" t="s">
        <v>312</v>
      </c>
      <c r="X25" s="85"/>
      <c r="Y25" s="86"/>
    </row>
    <row r="26" spans="2:25" ht="19.5" customHeight="1">
      <c r="B26" s="110"/>
      <c r="C26" s="8" t="str">
        <f>+"　　 "&amp;'チェックリスト項目'!K65</f>
        <v>　　 施設利用者に対し、舞台装置の使用方法および使用上の注意等について指導している。</v>
      </c>
      <c r="D26" s="3"/>
      <c r="E26" s="3"/>
      <c r="F26" s="3"/>
      <c r="G26" s="3"/>
      <c r="H26" s="3"/>
      <c r="I26" s="3"/>
      <c r="J26" s="3"/>
      <c r="K26" s="3"/>
      <c r="L26" s="3"/>
      <c r="M26" s="3"/>
      <c r="N26" s="131" t="str">
        <f>+IF(SUM(S26:S29)=4,"A",IF(SUM(S26:S29)=3,"B",IF(SUM(S26:S29)&gt;0,"C","D")))</f>
        <v>D</v>
      </c>
      <c r="O26" s="110"/>
      <c r="P26" s="10" t="b">
        <v>0</v>
      </c>
      <c r="Q26" s="11" t="b">
        <f>+P26</f>
        <v>0</v>
      </c>
      <c r="R26" s="11">
        <f>+IF(Q26=FALSE,0,1)</f>
        <v>0</v>
      </c>
      <c r="S26" s="11">
        <f>+VALUE(R26)</f>
        <v>0</v>
      </c>
      <c r="T26" s="2" t="str">
        <f>+ASC(N26)</f>
        <v>D</v>
      </c>
      <c r="U26" s="2">
        <f>+VLOOKUP($T26,'評価TB'!$A$1:$AE$7,2,FALSE)</f>
        <v>0</v>
      </c>
      <c r="V26" s="2">
        <f>+IF(OR(T26="C",T26="D"),1,0)</f>
        <v>1</v>
      </c>
      <c r="X26" s="85"/>
      <c r="Y26" s="86"/>
    </row>
    <row r="27" spans="2:25" ht="19.5" customHeight="1">
      <c r="B27" s="110"/>
      <c r="C27" s="8" t="str">
        <f>+"　　 "&amp;'チェックリスト項目'!K66</f>
        <v>　　 施設利用者に対し、公演前に現場にて安全管理上の留意事項について説明している。</v>
      </c>
      <c r="D27" s="4"/>
      <c r="E27" s="4"/>
      <c r="F27" s="4"/>
      <c r="G27" s="4"/>
      <c r="H27" s="4"/>
      <c r="I27" s="4"/>
      <c r="J27" s="4"/>
      <c r="K27" s="4"/>
      <c r="L27" s="4"/>
      <c r="M27" s="4"/>
      <c r="N27" s="140"/>
      <c r="O27" s="110"/>
      <c r="P27" s="10" t="b">
        <v>0</v>
      </c>
      <c r="Q27" s="11" t="b">
        <f>+P27</f>
        <v>0</v>
      </c>
      <c r="R27" s="11">
        <f>+IF(Q27=FALSE,0,1)</f>
        <v>0</v>
      </c>
      <c r="S27" s="11">
        <f>+VALUE(R27)</f>
        <v>0</v>
      </c>
      <c r="X27" s="85"/>
      <c r="Y27" s="86"/>
    </row>
    <row r="28" spans="2:25" ht="19.5" customHeight="1">
      <c r="B28" s="110"/>
      <c r="C28" s="8" t="str">
        <f>+"　　 "&amp;'チェックリスト項目'!K67</f>
        <v>　　 観客等に公演前に禁止事項についてアナウンスしている。</v>
      </c>
      <c r="D28" s="4"/>
      <c r="E28" s="4"/>
      <c r="F28" s="4"/>
      <c r="G28" s="4"/>
      <c r="H28" s="4"/>
      <c r="I28" s="4"/>
      <c r="J28" s="4"/>
      <c r="K28" s="4"/>
      <c r="L28" s="4"/>
      <c r="M28" s="4"/>
      <c r="N28" s="140"/>
      <c r="O28" s="110"/>
      <c r="P28" s="10" t="b">
        <v>0</v>
      </c>
      <c r="Q28" s="11" t="b">
        <f>+P28</f>
        <v>0</v>
      </c>
      <c r="R28" s="11">
        <f>+IF(Q28=FALSE,0,1)</f>
        <v>0</v>
      </c>
      <c r="S28" s="11">
        <f>+VALUE(R28)</f>
        <v>0</v>
      </c>
      <c r="X28" s="85"/>
      <c r="Y28" s="86"/>
    </row>
    <row r="29" spans="2:25" ht="19.5" customHeight="1">
      <c r="B29" s="110"/>
      <c r="C29" s="9" t="str">
        <f>+"　　 "&amp;'チェックリスト項目'!K68</f>
        <v>　　 禁止事項を守れない利用者や観客に対する対応方法について決めている。</v>
      </c>
      <c r="D29" s="5"/>
      <c r="E29" s="5"/>
      <c r="F29" s="5"/>
      <c r="G29" s="5"/>
      <c r="H29" s="5"/>
      <c r="I29" s="5"/>
      <c r="J29" s="5"/>
      <c r="K29" s="5"/>
      <c r="L29" s="5"/>
      <c r="M29" s="5"/>
      <c r="N29" s="141"/>
      <c r="O29" s="110"/>
      <c r="P29" s="10" t="b">
        <v>0</v>
      </c>
      <c r="Q29" s="11" t="b">
        <f>+P29</f>
        <v>0</v>
      </c>
      <c r="R29" s="11">
        <f>+IF(Q29=FALSE,0,1)</f>
        <v>0</v>
      </c>
      <c r="S29" s="11">
        <f>+VALUE(R29)</f>
        <v>0</v>
      </c>
      <c r="X29" s="85"/>
      <c r="Y29" s="86"/>
    </row>
    <row r="30" spans="2:25" ht="14.25">
      <c r="B30" s="110"/>
      <c r="C30" s="110"/>
      <c r="D30" s="110"/>
      <c r="E30" s="110"/>
      <c r="F30" s="110"/>
      <c r="G30" s="110"/>
      <c r="H30" s="110"/>
      <c r="I30" s="110"/>
      <c r="J30" s="110"/>
      <c r="K30" s="110"/>
      <c r="L30" s="110"/>
      <c r="M30" s="110"/>
      <c r="N30" s="110"/>
      <c r="O30" s="110"/>
      <c r="X30" s="85"/>
      <c r="Y30" s="86"/>
    </row>
    <row r="31" spans="2:25" ht="14.25">
      <c r="B31" s="110"/>
      <c r="C31" s="110"/>
      <c r="D31" s="110"/>
      <c r="E31" s="110"/>
      <c r="F31" s="110"/>
      <c r="G31" s="110"/>
      <c r="H31" s="110"/>
      <c r="I31" s="110"/>
      <c r="J31" s="110"/>
      <c r="K31" s="110"/>
      <c r="L31" s="110"/>
      <c r="M31" s="110"/>
      <c r="N31" s="110"/>
      <c r="O31" s="110"/>
      <c r="U31" s="12">
        <f>SUM(U8:U30)</f>
        <v>0</v>
      </c>
      <c r="X31" s="85"/>
      <c r="Y31" s="86"/>
    </row>
    <row r="32" ht="14.25">
      <c r="X32" s="85"/>
    </row>
    <row r="33" ht="14.25">
      <c r="X33" s="85"/>
    </row>
    <row r="34" ht="14.25">
      <c r="X34" s="85"/>
    </row>
    <row r="35" ht="14.25">
      <c r="X35" s="85"/>
    </row>
    <row r="36" ht="14.25">
      <c r="X36" s="85"/>
    </row>
    <row r="37" ht="14.25">
      <c r="X37" s="85"/>
    </row>
    <row r="38" ht="14.25">
      <c r="X38" s="85"/>
    </row>
    <row r="39" ht="14.25">
      <c r="X39" s="85"/>
    </row>
    <row r="40" ht="14.25">
      <c r="X40" s="85"/>
    </row>
    <row r="41" spans="16:24" ht="14.25">
      <c r="P41" s="85"/>
      <c r="Q41" s="83"/>
      <c r="R41" s="83"/>
      <c r="S41" s="83"/>
      <c r="T41" s="83"/>
      <c r="U41" s="84"/>
      <c r="V41" s="84"/>
      <c r="W41" s="85"/>
      <c r="X41" s="85"/>
    </row>
    <row r="42" spans="16:24" ht="14.25">
      <c r="P42" s="85"/>
      <c r="Q42" s="83"/>
      <c r="R42" s="83"/>
      <c r="S42" s="83"/>
      <c r="T42" s="83"/>
      <c r="U42" s="84"/>
      <c r="V42" s="84"/>
      <c r="W42" s="85"/>
      <c r="X42" s="85"/>
    </row>
    <row r="43" spans="16:24" ht="14.25">
      <c r="P43" s="85"/>
      <c r="Q43" s="83"/>
      <c r="R43" s="83"/>
      <c r="S43" s="83"/>
      <c r="T43" s="83"/>
      <c r="U43" s="84"/>
      <c r="V43" s="84"/>
      <c r="W43" s="85"/>
      <c r="X43" s="85"/>
    </row>
    <row r="44" spans="16:24" ht="14.25">
      <c r="P44" s="85"/>
      <c r="Q44" s="83"/>
      <c r="R44" s="83"/>
      <c r="S44" s="83"/>
      <c r="T44" s="83"/>
      <c r="U44" s="84"/>
      <c r="V44" s="84"/>
      <c r="W44" s="85"/>
      <c r="X44" s="85"/>
    </row>
  </sheetData>
  <mergeCells count="13">
    <mergeCell ref="N26:N29"/>
    <mergeCell ref="C24:M25"/>
    <mergeCell ref="N24:N25"/>
    <mergeCell ref="C19:M20"/>
    <mergeCell ref="N19:N20"/>
    <mergeCell ref="I3:I4"/>
    <mergeCell ref="N14:N18"/>
    <mergeCell ref="N21:N23"/>
    <mergeCell ref="C6:M7"/>
    <mergeCell ref="N6:N7"/>
    <mergeCell ref="C12:M13"/>
    <mergeCell ref="N12:N13"/>
    <mergeCell ref="N8:N11"/>
  </mergeCells>
  <printOptions/>
  <pageMargins left="0.75" right="0.75" top="1" bottom="1" header="0.512" footer="0.512"/>
  <pageSetup horizontalDpi="600" verticalDpi="6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12"/>
  <dimension ref="B2:Y55"/>
  <sheetViews>
    <sheetView showGridLines="0" showRowColHeaders="0"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10" customWidth="1"/>
    <col min="17" max="20" width="5.59765625" style="11" customWidth="1"/>
    <col min="21" max="22" width="5.59765625" style="12" customWidth="1"/>
    <col min="23" max="24" width="9" style="10" customWidth="1"/>
  </cols>
  <sheetData>
    <row r="2" spans="2:25" ht="15" thickBot="1">
      <c r="B2" s="114"/>
      <c r="C2" s="114"/>
      <c r="D2" s="114"/>
      <c r="E2" s="114"/>
      <c r="F2" s="114"/>
      <c r="G2" s="114"/>
      <c r="H2" s="114"/>
      <c r="I2" s="114"/>
      <c r="J2" s="114"/>
      <c r="K2" s="114"/>
      <c r="L2" s="114"/>
      <c r="M2" s="114"/>
      <c r="N2" s="114"/>
      <c r="O2" s="114"/>
      <c r="X2" s="85"/>
      <c r="Y2" s="86"/>
    </row>
    <row r="3" spans="2:25" ht="14.25">
      <c r="B3" s="114"/>
      <c r="C3" s="114"/>
      <c r="D3" s="114"/>
      <c r="E3" s="114"/>
      <c r="F3" s="114"/>
      <c r="G3" s="114"/>
      <c r="H3" s="114"/>
      <c r="I3" s="138">
        <f>$U$33</f>
        <v>0</v>
      </c>
      <c r="J3" s="114"/>
      <c r="K3" s="114"/>
      <c r="L3" s="114"/>
      <c r="M3" s="114"/>
      <c r="N3" s="114"/>
      <c r="O3" s="114"/>
      <c r="X3" s="85"/>
      <c r="Y3" s="86"/>
    </row>
    <row r="4" spans="2:25" ht="14.25">
      <c r="B4" s="114"/>
      <c r="C4" s="114"/>
      <c r="D4" s="114"/>
      <c r="E4" s="114"/>
      <c r="F4" s="114"/>
      <c r="G4" s="114"/>
      <c r="H4" s="114"/>
      <c r="I4" s="139"/>
      <c r="J4" s="116" t="s">
        <v>317</v>
      </c>
      <c r="K4" s="117"/>
      <c r="L4" s="114"/>
      <c r="M4" s="114"/>
      <c r="N4" s="114"/>
      <c r="O4" s="114"/>
      <c r="X4" s="85"/>
      <c r="Y4" s="86"/>
    </row>
    <row r="5" spans="2:25" ht="14.25">
      <c r="B5" s="114"/>
      <c r="C5" s="115"/>
      <c r="D5" s="114"/>
      <c r="E5" s="114"/>
      <c r="F5" s="114"/>
      <c r="G5" s="114"/>
      <c r="H5" s="114"/>
      <c r="I5" s="114"/>
      <c r="J5" s="114"/>
      <c r="K5" s="114"/>
      <c r="L5" s="114"/>
      <c r="M5" s="114"/>
      <c r="N5" s="114"/>
      <c r="O5" s="114"/>
      <c r="X5" s="85"/>
      <c r="Y5" s="86"/>
    </row>
    <row r="6" spans="2:25" ht="14.25">
      <c r="B6" s="114"/>
      <c r="C6" s="127" t="str">
        <f>+"　質問１ "&amp;'チェックリスト項目'!D69</f>
        <v>　質問１ 危機管理・リスクマネジメントの基本計画（指針）が策定されていますか？</v>
      </c>
      <c r="D6" s="128"/>
      <c r="E6" s="128"/>
      <c r="F6" s="128"/>
      <c r="G6" s="128"/>
      <c r="H6" s="128"/>
      <c r="I6" s="128"/>
      <c r="J6" s="128"/>
      <c r="K6" s="128"/>
      <c r="L6" s="128"/>
      <c r="M6" s="128"/>
      <c r="N6" s="131"/>
      <c r="O6" s="114"/>
      <c r="X6" s="85"/>
      <c r="Y6" s="86"/>
    </row>
    <row r="7" spans="2:25" ht="14.25">
      <c r="B7" s="114"/>
      <c r="C7" s="129"/>
      <c r="D7" s="130"/>
      <c r="E7" s="130"/>
      <c r="F7" s="130"/>
      <c r="G7" s="130"/>
      <c r="H7" s="130"/>
      <c r="I7" s="130"/>
      <c r="J7" s="130"/>
      <c r="K7" s="130"/>
      <c r="L7" s="130"/>
      <c r="M7" s="130"/>
      <c r="N7" s="132"/>
      <c r="O7" s="114"/>
      <c r="Q7" s="11" t="s">
        <v>322</v>
      </c>
      <c r="X7" s="85"/>
      <c r="Y7" s="86"/>
    </row>
    <row r="8" spans="2:25" ht="19.5" customHeight="1">
      <c r="B8" s="114"/>
      <c r="C8" s="7" t="str">
        <f>+"　　 "&amp;'チェックリスト項目'!K69</f>
        <v>　　 危機管理・リスクマネジメントの基本的な姿勢（目的、対象、基本的な考え方等）が定められている。</v>
      </c>
      <c r="D8" s="3"/>
      <c r="E8" s="3"/>
      <c r="F8" s="3"/>
      <c r="G8" s="3"/>
      <c r="H8" s="3"/>
      <c r="I8" s="3"/>
      <c r="J8" s="3"/>
      <c r="K8" s="3"/>
      <c r="L8" s="3"/>
      <c r="M8" s="3"/>
      <c r="N8" s="131" t="str">
        <f>+IF(SUM(S8:S11)=4,"A",IF(SUM(S8:S11)=3,"B",IF(SUM(S8:S11)&gt;0,"C","D")))</f>
        <v>D</v>
      </c>
      <c r="O8" s="114"/>
      <c r="P8" s="10" t="b">
        <v>0</v>
      </c>
      <c r="Q8" s="11" t="b">
        <f>+P8</f>
        <v>0</v>
      </c>
      <c r="R8" s="11">
        <f>+IF(Q8=FALSE,0,1)</f>
        <v>0</v>
      </c>
      <c r="S8" s="11">
        <f>+VALUE(R8)</f>
        <v>0</v>
      </c>
      <c r="T8" s="2" t="str">
        <f>+ASC(N8)</f>
        <v>D</v>
      </c>
      <c r="U8" s="2">
        <f>+VLOOKUP($T8,'評価TB'!$A$1:$AE$7,2,FALSE)</f>
        <v>0</v>
      </c>
      <c r="V8" s="2">
        <f>+IF(OR(T8="C",T8="D"),1,0)</f>
        <v>1</v>
      </c>
      <c r="X8" s="85"/>
      <c r="Y8" s="86"/>
    </row>
    <row r="9" spans="2:25" ht="19.5" customHeight="1">
      <c r="B9" s="114"/>
      <c r="C9" s="8" t="str">
        <f>+"　　 "&amp;'チェックリスト項目'!K70</f>
        <v>　　 賠償責任に対する設置者と管理者との責任範囲が具体的に示されている。</v>
      </c>
      <c r="D9" s="4"/>
      <c r="E9" s="4"/>
      <c r="F9" s="4"/>
      <c r="G9" s="4"/>
      <c r="H9" s="4"/>
      <c r="I9" s="4"/>
      <c r="J9" s="4"/>
      <c r="K9" s="4"/>
      <c r="L9" s="4"/>
      <c r="M9" s="4"/>
      <c r="N9" s="140"/>
      <c r="O9" s="114"/>
      <c r="P9" s="10" t="b">
        <v>0</v>
      </c>
      <c r="Q9" s="11" t="b">
        <f>+P9</f>
        <v>0</v>
      </c>
      <c r="R9" s="11">
        <f>+IF(Q9=FALSE,0,1)</f>
        <v>0</v>
      </c>
      <c r="S9" s="11">
        <f>+VALUE(R9)</f>
        <v>0</v>
      </c>
      <c r="X9" s="85"/>
      <c r="Y9" s="86"/>
    </row>
    <row r="10" spans="2:25" ht="19.5" customHeight="1">
      <c r="B10" s="114"/>
      <c r="C10" s="8" t="str">
        <f>+"　　 "&amp;'チェックリスト項目'!K71</f>
        <v>　　 施設において適用する情報セキュリティポリシーを持っている。</v>
      </c>
      <c r="D10" s="4"/>
      <c r="E10" s="4"/>
      <c r="F10" s="4"/>
      <c r="G10" s="4"/>
      <c r="H10" s="4"/>
      <c r="I10" s="4"/>
      <c r="J10" s="4"/>
      <c r="K10" s="4"/>
      <c r="L10" s="4"/>
      <c r="M10" s="4"/>
      <c r="N10" s="140"/>
      <c r="O10" s="114"/>
      <c r="P10" s="10" t="b">
        <v>0</v>
      </c>
      <c r="Q10" s="11" t="b">
        <f>+P10</f>
        <v>0</v>
      </c>
      <c r="R10" s="11">
        <f>+IF(Q10=FALSE,0,1)</f>
        <v>0</v>
      </c>
      <c r="S10" s="11">
        <f>+VALUE(R10)</f>
        <v>0</v>
      </c>
      <c r="X10" s="85"/>
      <c r="Y10" s="86"/>
    </row>
    <row r="11" spans="2:25" ht="19.5" customHeight="1">
      <c r="B11" s="114"/>
      <c r="C11" s="8" t="str">
        <f>+"　　 "&amp;'チェックリスト項目'!K72</f>
        <v>　　 施設において適用する倫理規則や行動指針を持っている。</v>
      </c>
      <c r="D11" s="4"/>
      <c r="E11" s="4"/>
      <c r="F11" s="4"/>
      <c r="G11" s="4"/>
      <c r="H11" s="4"/>
      <c r="I11" s="4"/>
      <c r="J11" s="4"/>
      <c r="K11" s="4"/>
      <c r="L11" s="4"/>
      <c r="M11" s="4"/>
      <c r="N11" s="141"/>
      <c r="O11" s="114"/>
      <c r="P11" s="10" t="b">
        <v>0</v>
      </c>
      <c r="Q11" s="11" t="b">
        <f>+P11</f>
        <v>0</v>
      </c>
      <c r="R11" s="11">
        <f>+IF(Q11=FALSE,0,1)</f>
        <v>0</v>
      </c>
      <c r="S11" s="11">
        <f>+VALUE(R11)</f>
        <v>0</v>
      </c>
      <c r="X11" s="85"/>
      <c r="Y11" s="86"/>
    </row>
    <row r="12" spans="2:25" ht="14.25">
      <c r="B12" s="114"/>
      <c r="C12" s="127" t="str">
        <f>+"　質問２ "&amp;'チェックリスト項目'!D73</f>
        <v>　質問２ より具体的な個別計画・マニュアルは整備されていますか？</v>
      </c>
      <c r="D12" s="128"/>
      <c r="E12" s="128"/>
      <c r="F12" s="128"/>
      <c r="G12" s="128"/>
      <c r="H12" s="128"/>
      <c r="I12" s="128"/>
      <c r="J12" s="128"/>
      <c r="K12" s="128"/>
      <c r="L12" s="128"/>
      <c r="M12" s="128"/>
      <c r="N12" s="131"/>
      <c r="O12" s="114"/>
      <c r="X12" s="85"/>
      <c r="Y12" s="86"/>
    </row>
    <row r="13" spans="2:25" ht="14.25">
      <c r="B13" s="114"/>
      <c r="C13" s="129"/>
      <c r="D13" s="130"/>
      <c r="E13" s="130"/>
      <c r="F13" s="130"/>
      <c r="G13" s="130"/>
      <c r="H13" s="130"/>
      <c r="I13" s="130"/>
      <c r="J13" s="130"/>
      <c r="K13" s="130"/>
      <c r="L13" s="130"/>
      <c r="M13" s="130"/>
      <c r="N13" s="141"/>
      <c r="O13" s="114"/>
      <c r="Q13" s="11" t="s">
        <v>323</v>
      </c>
      <c r="X13" s="85"/>
      <c r="Y13" s="86"/>
    </row>
    <row r="14" spans="2:25" ht="19.5" customHeight="1">
      <c r="B14" s="114"/>
      <c r="C14" s="8" t="str">
        <f>+"　　 "&amp;'チェックリスト項目'!K73</f>
        <v>　　 地震や火災発生時の初動対応マニュアルが作成されている。</v>
      </c>
      <c r="D14" s="3"/>
      <c r="E14" s="3"/>
      <c r="F14" s="3"/>
      <c r="G14" s="3"/>
      <c r="H14" s="3"/>
      <c r="I14" s="3"/>
      <c r="J14" s="3"/>
      <c r="K14" s="3"/>
      <c r="L14" s="3"/>
      <c r="M14" s="3"/>
      <c r="N14" s="131" t="str">
        <f>+IF(SUM(S14:S19)=6,"A",IF(SUM(S14:S19)&gt;=4,"B",IF(SUM(S14:S19)&gt;0,"C","D")))</f>
        <v>D</v>
      </c>
      <c r="O14" s="114"/>
      <c r="P14" s="10" t="b">
        <v>0</v>
      </c>
      <c r="Q14" s="11" t="b">
        <f aca="true" t="shared" si="0" ref="Q14:Q19">+P14</f>
        <v>0</v>
      </c>
      <c r="R14" s="11">
        <f aca="true" t="shared" si="1" ref="R14:R19">+IF(Q14=FALSE,0,1)</f>
        <v>0</v>
      </c>
      <c r="S14" s="11">
        <f aca="true" t="shared" si="2" ref="S14:S19">+VALUE(R14)</f>
        <v>0</v>
      </c>
      <c r="T14" s="2" t="str">
        <f>+ASC(N14)</f>
        <v>D</v>
      </c>
      <c r="U14" s="2">
        <f>+VLOOKUP($T14,'評価TB'!$A$1:$AE$7,2,FALSE)</f>
        <v>0</v>
      </c>
      <c r="V14" s="2">
        <f>+IF(OR(T14="C",T14="D"),1,0)</f>
        <v>1</v>
      </c>
      <c r="X14" s="85"/>
      <c r="Y14" s="86"/>
    </row>
    <row r="15" spans="2:25" ht="19.5" customHeight="1">
      <c r="B15" s="114"/>
      <c r="C15" s="8" t="str">
        <f>+"　　 "&amp;'チェックリスト項目'!K74</f>
        <v>　　 不審者対策や爆破予告への対応マニュアルが作成されている。</v>
      </c>
      <c r="D15" s="4"/>
      <c r="E15" s="4"/>
      <c r="F15" s="4"/>
      <c r="G15" s="4"/>
      <c r="H15" s="4"/>
      <c r="I15" s="4"/>
      <c r="J15" s="4"/>
      <c r="K15" s="4"/>
      <c r="L15" s="4"/>
      <c r="M15" s="4"/>
      <c r="N15" s="140"/>
      <c r="O15" s="114"/>
      <c r="P15" s="10" t="b">
        <v>0</v>
      </c>
      <c r="Q15" s="11" t="b">
        <f t="shared" si="0"/>
        <v>0</v>
      </c>
      <c r="R15" s="11">
        <f t="shared" si="1"/>
        <v>0</v>
      </c>
      <c r="S15" s="11">
        <f t="shared" si="2"/>
        <v>0</v>
      </c>
      <c r="X15" s="85"/>
      <c r="Y15" s="86"/>
    </row>
    <row r="16" spans="2:25" ht="19.5" customHeight="1">
      <c r="B16" s="114"/>
      <c r="C16" s="8" t="str">
        <f>+"　　 "&amp;'チェックリスト項目'!K75</f>
        <v>　　 緊急事態が発生した場合の観客へのアナウンス文案が作成されている。</v>
      </c>
      <c r="D16" s="4"/>
      <c r="E16" s="4"/>
      <c r="F16" s="4"/>
      <c r="G16" s="4"/>
      <c r="H16" s="4"/>
      <c r="I16" s="4"/>
      <c r="J16" s="4"/>
      <c r="K16" s="4"/>
      <c r="L16" s="4"/>
      <c r="M16" s="4"/>
      <c r="N16" s="140"/>
      <c r="O16" s="114"/>
      <c r="P16" s="10" t="b">
        <v>0</v>
      </c>
      <c r="Q16" s="11" t="b">
        <f t="shared" si="0"/>
        <v>0</v>
      </c>
      <c r="R16" s="11">
        <f t="shared" si="1"/>
        <v>0</v>
      </c>
      <c r="S16" s="11">
        <f t="shared" si="2"/>
        <v>0</v>
      </c>
      <c r="X16" s="85"/>
      <c r="Y16" s="86"/>
    </row>
    <row r="17" spans="2:25" ht="19.5" customHeight="1">
      <c r="B17" s="114"/>
      <c r="C17" s="8" t="str">
        <f>+"　　 "&amp;'チェックリスト項目'!K76</f>
        <v>　　 施設・設備の安全管理に関するガイドラインが定められている。</v>
      </c>
      <c r="D17" s="4"/>
      <c r="E17" s="4"/>
      <c r="F17" s="4"/>
      <c r="G17" s="4"/>
      <c r="H17" s="4"/>
      <c r="I17" s="4"/>
      <c r="J17" s="4"/>
      <c r="K17" s="4"/>
      <c r="L17" s="4"/>
      <c r="M17" s="4"/>
      <c r="N17" s="140"/>
      <c r="O17" s="114"/>
      <c r="P17" s="10" t="b">
        <v>0</v>
      </c>
      <c r="Q17" s="11" t="b">
        <f t="shared" si="0"/>
        <v>0</v>
      </c>
      <c r="R17" s="11">
        <f t="shared" si="1"/>
        <v>0</v>
      </c>
      <c r="S17" s="11">
        <f t="shared" si="2"/>
        <v>0</v>
      </c>
      <c r="X17" s="85"/>
      <c r="Y17" s="86"/>
    </row>
    <row r="18" spans="2:25" ht="19.5" customHeight="1">
      <c r="B18" s="114"/>
      <c r="C18" s="8" t="str">
        <f>+"　　 "&amp;'チェックリスト項目'!K77</f>
        <v>　　 情報の種類ごとに取扱者（登録・照会・破棄）および保管場所を決めている。</v>
      </c>
      <c r="D18" s="4"/>
      <c r="E18" s="4"/>
      <c r="F18" s="4"/>
      <c r="G18" s="4"/>
      <c r="H18" s="4"/>
      <c r="I18" s="4"/>
      <c r="J18" s="4"/>
      <c r="K18" s="4"/>
      <c r="L18" s="4"/>
      <c r="M18" s="4"/>
      <c r="N18" s="140"/>
      <c r="O18" s="114"/>
      <c r="P18" s="10" t="b">
        <v>0</v>
      </c>
      <c r="Q18" s="11" t="b">
        <f t="shared" si="0"/>
        <v>0</v>
      </c>
      <c r="R18" s="11">
        <f t="shared" si="1"/>
        <v>0</v>
      </c>
      <c r="S18" s="11">
        <f t="shared" si="2"/>
        <v>0</v>
      </c>
      <c r="X18" s="85"/>
      <c r="Y18" s="86"/>
    </row>
    <row r="19" spans="2:25" ht="19.5" customHeight="1">
      <c r="B19" s="114"/>
      <c r="C19" s="8" t="str">
        <f>+"　　 "&amp;'チェックリスト項目'!K78</f>
        <v>　　 緊急事態が発生した場合の報道機関等への対応マニュアルが策定されている。</v>
      </c>
      <c r="D19" s="4"/>
      <c r="E19" s="4"/>
      <c r="F19" s="4"/>
      <c r="G19" s="4"/>
      <c r="H19" s="4"/>
      <c r="I19" s="4"/>
      <c r="J19" s="4"/>
      <c r="K19" s="4"/>
      <c r="L19" s="4"/>
      <c r="M19" s="4"/>
      <c r="N19" s="141"/>
      <c r="O19" s="114"/>
      <c r="P19" s="10" t="b">
        <v>0</v>
      </c>
      <c r="Q19" s="11" t="b">
        <f t="shared" si="0"/>
        <v>0</v>
      </c>
      <c r="R19" s="11">
        <f t="shared" si="1"/>
        <v>0</v>
      </c>
      <c r="S19" s="11">
        <f t="shared" si="2"/>
        <v>0</v>
      </c>
      <c r="X19" s="85"/>
      <c r="Y19" s="86"/>
    </row>
    <row r="20" spans="2:25" ht="14.25">
      <c r="B20" s="114"/>
      <c r="C20" s="127" t="str">
        <f>+"　質問３ "&amp;'チェックリスト項目'!D79</f>
        <v>　質問３ 計画やマニュアルが職員等に周知徹底されていますか？</v>
      </c>
      <c r="D20" s="128"/>
      <c r="E20" s="128"/>
      <c r="F20" s="128"/>
      <c r="G20" s="128"/>
      <c r="H20" s="128"/>
      <c r="I20" s="128"/>
      <c r="J20" s="128"/>
      <c r="K20" s="128"/>
      <c r="L20" s="128"/>
      <c r="M20" s="128"/>
      <c r="N20" s="131"/>
      <c r="O20" s="114"/>
      <c r="X20" s="85"/>
      <c r="Y20" s="86"/>
    </row>
    <row r="21" spans="2:25" ht="14.25">
      <c r="B21" s="114"/>
      <c r="C21" s="129"/>
      <c r="D21" s="130"/>
      <c r="E21" s="130"/>
      <c r="F21" s="130"/>
      <c r="G21" s="130"/>
      <c r="H21" s="130"/>
      <c r="I21" s="130"/>
      <c r="J21" s="130"/>
      <c r="K21" s="130"/>
      <c r="L21" s="130"/>
      <c r="M21" s="130"/>
      <c r="N21" s="141"/>
      <c r="O21" s="114"/>
      <c r="Q21" s="11" t="s">
        <v>324</v>
      </c>
      <c r="X21" s="85"/>
      <c r="Y21" s="86"/>
    </row>
    <row r="22" spans="2:25" ht="19.5" customHeight="1">
      <c r="B22" s="114"/>
      <c r="C22" s="8" t="str">
        <f>+"　　 "&amp;'チェックリスト項目'!K79</f>
        <v>　　 計画やマニュアルを作成する際、関係者に確認してもらっている。</v>
      </c>
      <c r="D22" s="3"/>
      <c r="E22" s="3"/>
      <c r="F22" s="3"/>
      <c r="G22" s="3"/>
      <c r="H22" s="3"/>
      <c r="I22" s="3"/>
      <c r="J22" s="3"/>
      <c r="K22" s="3"/>
      <c r="L22" s="3"/>
      <c r="M22" s="3"/>
      <c r="N22" s="131" t="str">
        <f>+IF(SUM(S22:S26)=5,"A",IF(SUM(S22:S26)&gt;=3,"B",IF(SUM(S22:S26)&gt;0,"C","D")))</f>
        <v>D</v>
      </c>
      <c r="O22" s="114"/>
      <c r="P22" s="10" t="b">
        <v>0</v>
      </c>
      <c r="Q22" s="11" t="b">
        <f>+P22</f>
        <v>0</v>
      </c>
      <c r="R22" s="11">
        <f>+IF(Q22=FALSE,0,1)</f>
        <v>0</v>
      </c>
      <c r="S22" s="11">
        <f>+VALUE(R22)</f>
        <v>0</v>
      </c>
      <c r="T22" s="2" t="str">
        <f>+ASC(N22)</f>
        <v>D</v>
      </c>
      <c r="U22" s="2">
        <f>+VLOOKUP($T22,'評価TB'!$A$1:$AE$7,2,FALSE)</f>
        <v>0</v>
      </c>
      <c r="V22" s="2">
        <f>+IF(OR(T22="C",T22="D"),1,0)</f>
        <v>1</v>
      </c>
      <c r="X22" s="85"/>
      <c r="Y22" s="86"/>
    </row>
    <row r="23" spans="2:25" ht="19.5" customHeight="1">
      <c r="B23" s="114"/>
      <c r="C23" s="8" t="str">
        <f>+"　　 "&amp;'チェックリスト項目'!K80</f>
        <v>　　 計画やマニュアルを職員に配布、またはいつでも見れる場所に設置している。</v>
      </c>
      <c r="D23" s="4"/>
      <c r="E23" s="4"/>
      <c r="F23" s="4"/>
      <c r="G23" s="4"/>
      <c r="H23" s="4"/>
      <c r="I23" s="4"/>
      <c r="J23" s="4"/>
      <c r="K23" s="4"/>
      <c r="L23" s="4"/>
      <c r="M23" s="4"/>
      <c r="N23" s="140"/>
      <c r="O23" s="114"/>
      <c r="P23" s="10" t="b">
        <v>0</v>
      </c>
      <c r="Q23" s="11" t="b">
        <f>+P23</f>
        <v>0</v>
      </c>
      <c r="R23" s="11">
        <f>+IF(Q23=FALSE,0,1)</f>
        <v>0</v>
      </c>
      <c r="S23" s="11">
        <f>+VALUE(R23)</f>
        <v>0</v>
      </c>
      <c r="X23" s="85"/>
      <c r="Y23" s="86"/>
    </row>
    <row r="24" spans="2:25" ht="19.5" customHeight="1">
      <c r="B24" s="114"/>
      <c r="C24" s="8" t="str">
        <f>+"　　 "&amp;'チェックリスト項目'!K81</f>
        <v>　　 委託業者用のマニュアルを作成し、配布している。</v>
      </c>
      <c r="D24" s="4"/>
      <c r="E24" s="4"/>
      <c r="F24" s="4"/>
      <c r="G24" s="4"/>
      <c r="H24" s="4"/>
      <c r="I24" s="4"/>
      <c r="J24" s="4"/>
      <c r="K24" s="4"/>
      <c r="L24" s="4"/>
      <c r="M24" s="4"/>
      <c r="N24" s="140"/>
      <c r="O24" s="114"/>
      <c r="P24" s="10" t="b">
        <v>0</v>
      </c>
      <c r="Q24" s="11" t="b">
        <f>+P24</f>
        <v>0</v>
      </c>
      <c r="R24" s="11">
        <f>+IF(Q24=FALSE,0,1)</f>
        <v>0</v>
      </c>
      <c r="S24" s="11">
        <f>+VALUE(R24)</f>
        <v>0</v>
      </c>
      <c r="X24" s="85"/>
      <c r="Y24" s="86"/>
    </row>
    <row r="25" spans="2:25" ht="19.5" customHeight="1">
      <c r="B25" s="114"/>
      <c r="C25" s="8" t="str">
        <f>+"　　 "&amp;'チェックリスト項目'!K82</f>
        <v>　　 マニュアルに基づいたハンドブック（携帯カード）を作成し、配布している。</v>
      </c>
      <c r="D25" s="4"/>
      <c r="E25" s="4"/>
      <c r="F25" s="4"/>
      <c r="G25" s="4"/>
      <c r="H25" s="4"/>
      <c r="I25" s="4"/>
      <c r="J25" s="4"/>
      <c r="K25" s="4"/>
      <c r="L25" s="4"/>
      <c r="M25" s="4"/>
      <c r="N25" s="140"/>
      <c r="O25" s="114"/>
      <c r="P25" s="10" t="b">
        <v>0</v>
      </c>
      <c r="Q25" s="11" t="b">
        <f>+P25</f>
        <v>0</v>
      </c>
      <c r="R25" s="11">
        <f>+IF(Q25=FALSE,0,1)</f>
        <v>0</v>
      </c>
      <c r="S25" s="11">
        <f>+VALUE(R25)</f>
        <v>0</v>
      </c>
      <c r="X25" s="85"/>
      <c r="Y25" s="86"/>
    </row>
    <row r="26" spans="2:25" ht="19.5" customHeight="1">
      <c r="B26" s="114"/>
      <c r="C26" s="8" t="str">
        <f>+"　　 "&amp;'チェックリスト項目'!K83</f>
        <v>　　 マニュアルに基づいた研修や訓練を実施している。</v>
      </c>
      <c r="D26" s="4"/>
      <c r="E26" s="4"/>
      <c r="F26" s="4"/>
      <c r="G26" s="4"/>
      <c r="H26" s="4"/>
      <c r="I26" s="4"/>
      <c r="J26" s="4"/>
      <c r="K26" s="4"/>
      <c r="L26" s="4"/>
      <c r="M26" s="4"/>
      <c r="N26" s="141"/>
      <c r="O26" s="114"/>
      <c r="P26" s="10" t="b">
        <v>0</v>
      </c>
      <c r="Q26" s="11" t="b">
        <f>+P26</f>
        <v>0</v>
      </c>
      <c r="R26" s="11">
        <f>+IF(Q26=FALSE,0,1)</f>
        <v>0</v>
      </c>
      <c r="S26" s="11">
        <f>+VALUE(R26)</f>
        <v>0</v>
      </c>
      <c r="X26" s="85"/>
      <c r="Y26" s="86"/>
    </row>
    <row r="27" spans="2:25" ht="14.25">
      <c r="B27" s="114"/>
      <c r="C27" s="127" t="str">
        <f>+"　質問４ "&amp;'チェックリスト項目'!D84</f>
        <v>　質問４ 計画・マニュアルを見直していますか？</v>
      </c>
      <c r="D27" s="128"/>
      <c r="E27" s="128"/>
      <c r="F27" s="128"/>
      <c r="G27" s="128"/>
      <c r="H27" s="128"/>
      <c r="I27" s="128"/>
      <c r="J27" s="128"/>
      <c r="K27" s="128"/>
      <c r="L27" s="128"/>
      <c r="M27" s="128"/>
      <c r="N27" s="131"/>
      <c r="O27" s="114"/>
      <c r="X27" s="85"/>
      <c r="Y27" s="86"/>
    </row>
    <row r="28" spans="2:25" ht="14.25">
      <c r="B28" s="114"/>
      <c r="C28" s="129"/>
      <c r="D28" s="130"/>
      <c r="E28" s="130"/>
      <c r="F28" s="130"/>
      <c r="G28" s="130"/>
      <c r="H28" s="130"/>
      <c r="I28" s="130"/>
      <c r="J28" s="130"/>
      <c r="K28" s="130"/>
      <c r="L28" s="130"/>
      <c r="M28" s="130"/>
      <c r="N28" s="141"/>
      <c r="O28" s="114"/>
      <c r="Q28" s="11" t="s">
        <v>325</v>
      </c>
      <c r="X28" s="85"/>
      <c r="Y28" s="86"/>
    </row>
    <row r="29" spans="2:25" ht="19.5" customHeight="1">
      <c r="B29" s="114"/>
      <c r="C29" s="8" t="str">
        <f>+"　　 "&amp;'チェックリスト項目'!K84</f>
        <v>　　 計画やマニュアルの内容を確認し、必要に応じて見直す時期（期間）を決めている。</v>
      </c>
      <c r="D29" s="3"/>
      <c r="E29" s="3"/>
      <c r="F29" s="3"/>
      <c r="G29" s="3"/>
      <c r="H29" s="3"/>
      <c r="I29" s="3"/>
      <c r="J29" s="3"/>
      <c r="K29" s="3"/>
      <c r="L29" s="3"/>
      <c r="M29" s="3"/>
      <c r="N29" s="140" t="str">
        <f>+IF(SUM(S29:S31)=3,"A",IF(SUM(S29:S31)=2,"B",IF(SUM(S29:S31)&gt;0,"C","D")))</f>
        <v>D</v>
      </c>
      <c r="O29" s="114"/>
      <c r="P29" s="10" t="b">
        <v>0</v>
      </c>
      <c r="Q29" s="11" t="b">
        <f>+P29</f>
        <v>0</v>
      </c>
      <c r="R29" s="11">
        <f>+IF(Q29=FALSE,0,1)</f>
        <v>0</v>
      </c>
      <c r="S29" s="11">
        <f>+VALUE(R29)</f>
        <v>0</v>
      </c>
      <c r="T29" s="2" t="str">
        <f>+ASC(N29)</f>
        <v>D</v>
      </c>
      <c r="U29" s="2">
        <f>+VLOOKUP($T29,'評価TB'!$A$1:$AE$7,2,FALSE)</f>
        <v>0</v>
      </c>
      <c r="V29" s="2">
        <f>+IF(OR(T29="C",T29="D"),1,0)</f>
        <v>1</v>
      </c>
      <c r="X29" s="85"/>
      <c r="Y29" s="86"/>
    </row>
    <row r="30" spans="2:25" ht="19.5" customHeight="1">
      <c r="B30" s="114"/>
      <c r="C30" s="8" t="str">
        <f>+"　　 "&amp;'チェックリスト項目'!K85</f>
        <v>　　 事故や災害、不祥事等が発生したり、ヒヤリハット経験をした際に、計画やマニュアルの見直しを行っている。</v>
      </c>
      <c r="D30" s="4"/>
      <c r="E30" s="4"/>
      <c r="F30" s="4"/>
      <c r="G30" s="4"/>
      <c r="H30" s="4"/>
      <c r="I30" s="4"/>
      <c r="J30" s="4"/>
      <c r="K30" s="4"/>
      <c r="L30" s="4"/>
      <c r="M30" s="4"/>
      <c r="N30" s="140"/>
      <c r="O30" s="114"/>
      <c r="P30" s="10" t="b">
        <v>0</v>
      </c>
      <c r="Q30" s="11" t="b">
        <f>+P30</f>
        <v>0</v>
      </c>
      <c r="R30" s="11">
        <f>+IF(Q30=FALSE,0,1)</f>
        <v>0</v>
      </c>
      <c r="S30" s="11">
        <f>+VALUE(R30)</f>
        <v>0</v>
      </c>
      <c r="X30" s="85"/>
      <c r="Y30" s="86"/>
    </row>
    <row r="31" spans="2:25" ht="19.5" customHeight="1">
      <c r="B31" s="114"/>
      <c r="C31" s="9" t="str">
        <f>+"　　 "&amp;'チェックリスト項目'!K86</f>
        <v>　　 法制度の制定や改正、社会規範に照らし合わせて、必要に応じて計画やマニュアルの見直しを行っている。</v>
      </c>
      <c r="D31" s="5"/>
      <c r="E31" s="5"/>
      <c r="F31" s="5"/>
      <c r="G31" s="5"/>
      <c r="H31" s="5"/>
      <c r="I31" s="5"/>
      <c r="J31" s="5"/>
      <c r="K31" s="5"/>
      <c r="L31" s="5"/>
      <c r="M31" s="5"/>
      <c r="N31" s="141"/>
      <c r="O31" s="114"/>
      <c r="P31" s="10" t="b">
        <v>0</v>
      </c>
      <c r="Q31" s="11" t="b">
        <f>+P31</f>
        <v>0</v>
      </c>
      <c r="R31" s="11">
        <f>+IF(Q31=FALSE,0,1)</f>
        <v>0</v>
      </c>
      <c r="S31" s="11">
        <f>+VALUE(R31)</f>
        <v>0</v>
      </c>
      <c r="X31" s="85"/>
      <c r="Y31" s="86"/>
    </row>
    <row r="32" spans="2:25" ht="14.25">
      <c r="B32" s="114"/>
      <c r="C32" s="114"/>
      <c r="D32" s="114"/>
      <c r="E32" s="114"/>
      <c r="F32" s="114"/>
      <c r="G32" s="114"/>
      <c r="H32" s="114"/>
      <c r="I32" s="114"/>
      <c r="J32" s="114"/>
      <c r="K32" s="114"/>
      <c r="L32" s="114"/>
      <c r="M32" s="114"/>
      <c r="N32" s="114"/>
      <c r="O32" s="114"/>
      <c r="X32" s="85"/>
      <c r="Y32" s="86"/>
    </row>
    <row r="33" spans="2:25" ht="14.25">
      <c r="B33" s="114"/>
      <c r="C33" s="114"/>
      <c r="D33" s="114"/>
      <c r="E33" s="114"/>
      <c r="F33" s="114"/>
      <c r="G33" s="114"/>
      <c r="H33" s="114"/>
      <c r="I33" s="114"/>
      <c r="J33" s="114"/>
      <c r="K33" s="114"/>
      <c r="L33" s="114"/>
      <c r="M33" s="114"/>
      <c r="N33" s="114"/>
      <c r="O33" s="114"/>
      <c r="U33" s="12">
        <f>SUM(U8:U32)</f>
        <v>0</v>
      </c>
      <c r="X33" s="85"/>
      <c r="Y33" s="86"/>
    </row>
    <row r="34" spans="24:25" ht="14.25">
      <c r="X34" s="85"/>
      <c r="Y34" s="86"/>
    </row>
    <row r="35" spans="24:25" ht="14.25">
      <c r="X35" s="85"/>
      <c r="Y35" s="86"/>
    </row>
    <row r="36" spans="24:25" ht="14.25">
      <c r="X36" s="85"/>
      <c r="Y36" s="86"/>
    </row>
    <row r="37" spans="24:25" ht="14.25">
      <c r="X37" s="85"/>
      <c r="Y37" s="86"/>
    </row>
    <row r="38" spans="24:25" ht="14.25">
      <c r="X38" s="85"/>
      <c r="Y38" s="86"/>
    </row>
    <row r="39" spans="16:25" ht="14.25">
      <c r="P39" s="85"/>
      <c r="Q39" s="83"/>
      <c r="R39" s="83"/>
      <c r="S39" s="83"/>
      <c r="T39" s="83"/>
      <c r="U39" s="84"/>
      <c r="V39" s="84"/>
      <c r="W39" s="85"/>
      <c r="X39" s="85"/>
      <c r="Y39" s="86"/>
    </row>
    <row r="40" spans="16:25" ht="14.25">
      <c r="P40" s="85"/>
      <c r="Q40" s="83"/>
      <c r="R40" s="83"/>
      <c r="S40" s="83"/>
      <c r="T40" s="83"/>
      <c r="U40" s="84"/>
      <c r="V40" s="84"/>
      <c r="W40" s="85"/>
      <c r="X40" s="85"/>
      <c r="Y40" s="86"/>
    </row>
    <row r="41" spans="16:25" ht="14.25">
      <c r="P41" s="85"/>
      <c r="Q41" s="83"/>
      <c r="R41" s="83"/>
      <c r="S41" s="83"/>
      <c r="T41" s="83"/>
      <c r="U41" s="84"/>
      <c r="V41" s="84"/>
      <c r="W41" s="85"/>
      <c r="X41" s="85"/>
      <c r="Y41" s="86"/>
    </row>
    <row r="42" spans="16:25" ht="14.25">
      <c r="P42" s="85"/>
      <c r="Q42" s="83"/>
      <c r="R42" s="83"/>
      <c r="S42" s="83"/>
      <c r="T42" s="83"/>
      <c r="U42" s="84"/>
      <c r="V42" s="84"/>
      <c r="W42" s="85"/>
      <c r="X42" s="85"/>
      <c r="Y42" s="86"/>
    </row>
    <row r="43" spans="16:25" ht="14.25">
      <c r="P43" s="85"/>
      <c r="Q43" s="83"/>
      <c r="R43" s="83"/>
      <c r="S43" s="83"/>
      <c r="T43" s="83"/>
      <c r="U43" s="84"/>
      <c r="V43" s="84"/>
      <c r="W43" s="85"/>
      <c r="X43" s="85"/>
      <c r="Y43" s="86"/>
    </row>
    <row r="44" spans="16:25" ht="14.25">
      <c r="P44" s="85"/>
      <c r="Q44" s="83"/>
      <c r="R44" s="83"/>
      <c r="S44" s="83"/>
      <c r="T44" s="83"/>
      <c r="U44" s="84"/>
      <c r="V44" s="84"/>
      <c r="W44" s="85"/>
      <c r="X44" s="85"/>
      <c r="Y44" s="86"/>
    </row>
    <row r="45" spans="16:25" ht="14.25">
      <c r="P45" s="85"/>
      <c r="Q45" s="83"/>
      <c r="R45" s="83"/>
      <c r="S45" s="83"/>
      <c r="T45" s="83"/>
      <c r="U45" s="84"/>
      <c r="V45" s="84"/>
      <c r="W45" s="85"/>
      <c r="X45" s="85"/>
      <c r="Y45" s="86"/>
    </row>
    <row r="46" spans="16:25" ht="14.25">
      <c r="P46" s="85"/>
      <c r="Q46" s="83"/>
      <c r="R46" s="83"/>
      <c r="S46" s="83"/>
      <c r="T46" s="83"/>
      <c r="U46" s="84"/>
      <c r="V46" s="84"/>
      <c r="W46" s="85"/>
      <c r="X46" s="85"/>
      <c r="Y46" s="86"/>
    </row>
    <row r="47" spans="16:25" ht="14.25">
      <c r="P47" s="85"/>
      <c r="Q47" s="83"/>
      <c r="R47" s="83"/>
      <c r="S47" s="83"/>
      <c r="T47" s="83"/>
      <c r="U47" s="84"/>
      <c r="V47" s="84"/>
      <c r="W47" s="85"/>
      <c r="X47" s="85"/>
      <c r="Y47" s="86"/>
    </row>
    <row r="48" spans="16:25" ht="14.25">
      <c r="P48" s="85"/>
      <c r="Q48" s="83"/>
      <c r="R48" s="83"/>
      <c r="S48" s="83"/>
      <c r="T48" s="83"/>
      <c r="U48" s="84"/>
      <c r="V48" s="84"/>
      <c r="W48" s="85"/>
      <c r="X48" s="85"/>
      <c r="Y48" s="86"/>
    </row>
    <row r="49" spans="16:25" ht="14.25">
      <c r="P49" s="85"/>
      <c r="Q49" s="83"/>
      <c r="R49" s="83"/>
      <c r="S49" s="83"/>
      <c r="T49" s="83"/>
      <c r="U49" s="84"/>
      <c r="V49" s="84"/>
      <c r="W49" s="85"/>
      <c r="X49" s="85"/>
      <c r="Y49" s="86"/>
    </row>
    <row r="50" spans="16:25" ht="14.25">
      <c r="P50" s="85"/>
      <c r="Q50" s="83"/>
      <c r="R50" s="83"/>
      <c r="S50" s="83"/>
      <c r="T50" s="83"/>
      <c r="U50" s="84"/>
      <c r="V50" s="84"/>
      <c r="W50" s="85"/>
      <c r="X50" s="85"/>
      <c r="Y50" s="86"/>
    </row>
    <row r="51" spans="16:25" ht="14.25">
      <c r="P51" s="85"/>
      <c r="Q51" s="83"/>
      <c r="R51" s="83"/>
      <c r="S51" s="83"/>
      <c r="T51" s="83"/>
      <c r="U51" s="84"/>
      <c r="V51" s="84"/>
      <c r="W51" s="85"/>
      <c r="X51" s="85"/>
      <c r="Y51" s="86"/>
    </row>
    <row r="52" spans="16:25" ht="14.25">
      <c r="P52" s="85"/>
      <c r="Q52" s="83"/>
      <c r="R52" s="83"/>
      <c r="S52" s="83"/>
      <c r="T52" s="83"/>
      <c r="U52" s="84"/>
      <c r="V52" s="84"/>
      <c r="W52" s="85"/>
      <c r="X52" s="85"/>
      <c r="Y52" s="86"/>
    </row>
    <row r="53" spans="16:25" ht="14.25">
      <c r="P53" s="85"/>
      <c r="Q53" s="83"/>
      <c r="R53" s="83"/>
      <c r="S53" s="83"/>
      <c r="T53" s="83"/>
      <c r="U53" s="84"/>
      <c r="V53" s="84"/>
      <c r="W53" s="85"/>
      <c r="X53" s="85"/>
      <c r="Y53" s="86"/>
    </row>
    <row r="54" spans="16:25" ht="14.25">
      <c r="P54" s="85"/>
      <c r="Q54" s="83"/>
      <c r="R54" s="83"/>
      <c r="S54" s="83"/>
      <c r="T54" s="83"/>
      <c r="U54" s="84"/>
      <c r="V54" s="84"/>
      <c r="W54" s="85"/>
      <c r="X54" s="85"/>
      <c r="Y54" s="86"/>
    </row>
    <row r="55" spans="16:25" ht="14.25">
      <c r="P55" s="85"/>
      <c r="Q55" s="83"/>
      <c r="R55" s="83"/>
      <c r="S55" s="83"/>
      <c r="T55" s="83"/>
      <c r="U55" s="84"/>
      <c r="V55" s="84"/>
      <c r="W55" s="85"/>
      <c r="X55" s="85"/>
      <c r="Y55" s="86"/>
    </row>
  </sheetData>
  <mergeCells count="13">
    <mergeCell ref="C12:M13"/>
    <mergeCell ref="N12:N13"/>
    <mergeCell ref="N8:N11"/>
    <mergeCell ref="I3:I4"/>
    <mergeCell ref="C6:M7"/>
    <mergeCell ref="N6:N7"/>
    <mergeCell ref="N14:N19"/>
    <mergeCell ref="N22:N26"/>
    <mergeCell ref="N29:N31"/>
    <mergeCell ref="C27:M28"/>
    <mergeCell ref="N27:N28"/>
    <mergeCell ref="C20:M21"/>
    <mergeCell ref="N20:N21"/>
  </mergeCells>
  <printOptions/>
  <pageMargins left="0.75" right="0.75" top="1" bottom="1" header="0.512" footer="0.512"/>
  <pageSetup horizontalDpi="600" verticalDpi="600" orientation="landscape"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13"/>
  <dimension ref="B2:V26"/>
  <sheetViews>
    <sheetView showGridLines="0" showRowColHeaders="0" showOutlineSymbols="0" workbookViewId="0" topLeftCell="A1">
      <selection activeCell="A1" sqref="A1"/>
    </sheetView>
  </sheetViews>
  <sheetFormatPr defaultColWidth="8.796875" defaultRowHeight="15"/>
  <cols>
    <col min="1" max="2" width="3.59765625" style="0" customWidth="1"/>
    <col min="13" max="13" width="4.09765625" style="0" customWidth="1"/>
    <col min="14" max="14" width="11.19921875" style="0" customWidth="1"/>
    <col min="15" max="15" width="3.59765625" style="0" customWidth="1"/>
    <col min="16" max="16" width="3.59765625" style="10" customWidth="1"/>
    <col min="17" max="20" width="5.59765625" style="11" customWidth="1"/>
    <col min="21" max="22" width="5.59765625" style="12" customWidth="1"/>
    <col min="23" max="24" width="9" style="10" customWidth="1"/>
  </cols>
  <sheetData>
    <row r="2" spans="2:15" ht="15" thickBot="1">
      <c r="B2" s="118"/>
      <c r="C2" s="118"/>
      <c r="D2" s="118"/>
      <c r="E2" s="118"/>
      <c r="F2" s="118"/>
      <c r="G2" s="118"/>
      <c r="H2" s="118"/>
      <c r="I2" s="118"/>
      <c r="J2" s="118"/>
      <c r="K2" s="118"/>
      <c r="L2" s="118"/>
      <c r="M2" s="118"/>
      <c r="N2" s="118"/>
      <c r="O2" s="118"/>
    </row>
    <row r="3" spans="2:15" ht="14.25">
      <c r="B3" s="118"/>
      <c r="C3" s="118"/>
      <c r="D3" s="118"/>
      <c r="E3" s="118"/>
      <c r="F3" s="118"/>
      <c r="G3" s="118"/>
      <c r="H3" s="118"/>
      <c r="I3" s="138">
        <f>$U$26</f>
        <v>0</v>
      </c>
      <c r="J3" s="118"/>
      <c r="K3" s="118"/>
      <c r="L3" s="118"/>
      <c r="M3" s="118"/>
      <c r="N3" s="118"/>
      <c r="O3" s="118"/>
    </row>
    <row r="4" spans="2:15" ht="14.25">
      <c r="B4" s="118"/>
      <c r="C4" s="118"/>
      <c r="D4" s="118"/>
      <c r="E4" s="118"/>
      <c r="F4" s="118"/>
      <c r="G4" s="118"/>
      <c r="H4" s="118"/>
      <c r="I4" s="139"/>
      <c r="J4" s="120" t="s">
        <v>317</v>
      </c>
      <c r="K4" s="121"/>
      <c r="L4" s="118"/>
      <c r="M4" s="118"/>
      <c r="N4" s="118"/>
      <c r="O4" s="118"/>
    </row>
    <row r="5" spans="2:15" ht="14.25">
      <c r="B5" s="118"/>
      <c r="C5" s="119"/>
      <c r="D5" s="118"/>
      <c r="E5" s="118"/>
      <c r="F5" s="118"/>
      <c r="G5" s="118"/>
      <c r="H5" s="118"/>
      <c r="I5" s="118"/>
      <c r="J5" s="118"/>
      <c r="K5" s="118"/>
      <c r="L5" s="118"/>
      <c r="M5" s="118"/>
      <c r="N5" s="118"/>
      <c r="O5" s="118"/>
    </row>
    <row r="6" spans="2:15" ht="14.25">
      <c r="B6" s="118"/>
      <c r="C6" s="127" t="str">
        <f>+"　質問１ "&amp;'チェックリスト項目'!D87</f>
        <v>　質問１ 緊急事態に備え、資機材を常備していますか？</v>
      </c>
      <c r="D6" s="128"/>
      <c r="E6" s="128"/>
      <c r="F6" s="128"/>
      <c r="G6" s="128"/>
      <c r="H6" s="128"/>
      <c r="I6" s="128"/>
      <c r="J6" s="128"/>
      <c r="K6" s="128"/>
      <c r="L6" s="128"/>
      <c r="M6" s="128"/>
      <c r="N6" s="131"/>
      <c r="O6" s="118"/>
    </row>
    <row r="7" spans="2:17" ht="14.25">
      <c r="B7" s="118"/>
      <c r="C7" s="129"/>
      <c r="D7" s="130"/>
      <c r="E7" s="130"/>
      <c r="F7" s="130"/>
      <c r="G7" s="130"/>
      <c r="H7" s="130"/>
      <c r="I7" s="130"/>
      <c r="J7" s="130"/>
      <c r="K7" s="130"/>
      <c r="L7" s="130"/>
      <c r="M7" s="130"/>
      <c r="N7" s="132"/>
      <c r="O7" s="118"/>
      <c r="Q7" s="11" t="s">
        <v>326</v>
      </c>
    </row>
    <row r="8" spans="2:22" ht="19.5" customHeight="1">
      <c r="B8" s="118"/>
      <c r="C8" s="7" t="str">
        <f>+"　　 "&amp;'チェックリスト項目'!K87</f>
        <v>　　 災害時に備えて消火器、ヘルメット、トランシーバー、ハンドマイク、懐中電灯等の資機材を常備している。</v>
      </c>
      <c r="D8" s="3"/>
      <c r="E8" s="3"/>
      <c r="F8" s="3"/>
      <c r="G8" s="3"/>
      <c r="H8" s="3"/>
      <c r="I8" s="3"/>
      <c r="J8" s="3"/>
      <c r="K8" s="3"/>
      <c r="L8" s="3"/>
      <c r="M8" s="3"/>
      <c r="N8" s="131" t="str">
        <f>+IF(SUM(S8:S10)=3,"A",IF(SUM(S8:S10)=2,"B",IF(SUM(S8:S10)&gt;0,"C","D")))</f>
        <v>D</v>
      </c>
      <c r="O8" s="118"/>
      <c r="P8" s="10" t="b">
        <v>0</v>
      </c>
      <c r="Q8" s="11" t="b">
        <f>+P8</f>
        <v>0</v>
      </c>
      <c r="R8" s="11">
        <f>+IF(Q8=FALSE,0,1)</f>
        <v>0</v>
      </c>
      <c r="S8" s="11">
        <f>+VALUE(R8)</f>
        <v>0</v>
      </c>
      <c r="T8" s="2" t="str">
        <f>+ASC(N8)</f>
        <v>D</v>
      </c>
      <c r="U8" s="2">
        <f>+VLOOKUP($T8,'評価TB'!$A$1:$AE$7,2,FALSE)</f>
        <v>0</v>
      </c>
      <c r="V8" s="2">
        <f>+IF(OR(T8="C",T8="D"),1,0)</f>
        <v>1</v>
      </c>
    </row>
    <row r="9" spans="2:19" ht="19.5" customHeight="1">
      <c r="B9" s="118"/>
      <c r="C9" s="8" t="str">
        <f>+"　　 "&amp;'チェックリスト項目'!K88</f>
        <v>　　 停電時に備えて懐中電灯、拡声器、電池式ラジオ等を用意している。</v>
      </c>
      <c r="D9" s="4"/>
      <c r="E9" s="4"/>
      <c r="F9" s="4"/>
      <c r="G9" s="4"/>
      <c r="H9" s="4"/>
      <c r="I9" s="4"/>
      <c r="J9" s="4"/>
      <c r="K9" s="4"/>
      <c r="L9" s="4"/>
      <c r="M9" s="4"/>
      <c r="N9" s="140"/>
      <c r="O9" s="118"/>
      <c r="P9" s="10" t="b">
        <v>0</v>
      </c>
      <c r="Q9" s="11" t="b">
        <f>+P9</f>
        <v>0</v>
      </c>
      <c r="R9" s="11">
        <f>+IF(Q9=FALSE,0,1)</f>
        <v>0</v>
      </c>
      <c r="S9" s="11">
        <f>+VALUE(R9)</f>
        <v>0</v>
      </c>
    </row>
    <row r="10" spans="2:19" ht="19.5" customHeight="1">
      <c r="B10" s="118"/>
      <c r="C10" s="8" t="str">
        <f>+"　　 "&amp;'チェックリスト項目'!K89</f>
        <v>　　 観客や施設利用者に分かりやすい場所にＡＥＤを設置している。</v>
      </c>
      <c r="D10" s="4"/>
      <c r="E10" s="4"/>
      <c r="F10" s="4"/>
      <c r="G10" s="4"/>
      <c r="H10" s="4"/>
      <c r="I10" s="4"/>
      <c r="J10" s="4"/>
      <c r="K10" s="4"/>
      <c r="L10" s="4"/>
      <c r="M10" s="4"/>
      <c r="N10" s="140"/>
      <c r="O10" s="118"/>
      <c r="P10" s="10" t="b">
        <v>0</v>
      </c>
      <c r="Q10" s="11" t="b">
        <f>+P10</f>
        <v>0</v>
      </c>
      <c r="R10" s="11">
        <f>+IF(Q10=FALSE,0,1)</f>
        <v>0</v>
      </c>
      <c r="S10" s="11">
        <f>+VALUE(R10)</f>
        <v>0</v>
      </c>
    </row>
    <row r="11" spans="2:15" ht="14.25">
      <c r="B11" s="118"/>
      <c r="C11" s="127" t="str">
        <f>+"　質問２ "&amp;'チェックリスト項目'!D90</f>
        <v>　質問２ いざというときに防災設備、資機材が確実に使えるようになっていますか？</v>
      </c>
      <c r="D11" s="128"/>
      <c r="E11" s="128"/>
      <c r="F11" s="128"/>
      <c r="G11" s="128"/>
      <c r="H11" s="128"/>
      <c r="I11" s="128"/>
      <c r="J11" s="128"/>
      <c r="K11" s="128"/>
      <c r="L11" s="128"/>
      <c r="M11" s="128"/>
      <c r="N11" s="131"/>
      <c r="O11" s="118"/>
    </row>
    <row r="12" spans="2:17" ht="14.25">
      <c r="B12" s="118"/>
      <c r="C12" s="129"/>
      <c r="D12" s="130"/>
      <c r="E12" s="130"/>
      <c r="F12" s="130"/>
      <c r="G12" s="130"/>
      <c r="H12" s="130"/>
      <c r="I12" s="130"/>
      <c r="J12" s="130"/>
      <c r="K12" s="130"/>
      <c r="L12" s="130"/>
      <c r="M12" s="130"/>
      <c r="N12" s="141"/>
      <c r="O12" s="118"/>
      <c r="Q12" s="11" t="s">
        <v>327</v>
      </c>
    </row>
    <row r="13" spans="2:22" ht="19.5" customHeight="1">
      <c r="B13" s="118"/>
      <c r="C13" s="8" t="str">
        <f>+"　　 "&amp;'チェックリスト項目'!K90</f>
        <v>　　 資機材の設置場所や数量、使用期限等を管理し、定期的にチェックしている。</v>
      </c>
      <c r="D13" s="3"/>
      <c r="E13" s="3"/>
      <c r="F13" s="3"/>
      <c r="G13" s="3"/>
      <c r="H13" s="3"/>
      <c r="I13" s="3"/>
      <c r="J13" s="3"/>
      <c r="K13" s="3"/>
      <c r="L13" s="3"/>
      <c r="M13" s="3"/>
      <c r="N13" s="131" t="str">
        <f>+IF(SUM(S13:S15)=3,"A",IF(SUM(S13:S15)=2,"B",IF(SUM(S13:S15)&gt;0,"C","D")))</f>
        <v>D</v>
      </c>
      <c r="O13" s="118"/>
      <c r="P13" s="10" t="b">
        <v>0</v>
      </c>
      <c r="Q13" s="11" t="b">
        <f>+P13</f>
        <v>0</v>
      </c>
      <c r="R13" s="11">
        <f>+IF(Q13=FALSE,0,1)</f>
        <v>0</v>
      </c>
      <c r="S13" s="11">
        <f>+VALUE(R13)</f>
        <v>0</v>
      </c>
      <c r="T13" s="2" t="str">
        <f>+ASC(N13)</f>
        <v>D</v>
      </c>
      <c r="U13" s="2">
        <f>+VLOOKUP($T13,'評価TB'!$A$1:$AE$7,2,FALSE)</f>
        <v>0</v>
      </c>
      <c r="V13" s="2">
        <f>+IF(OR(T13="C",T13="D"),1,0)</f>
        <v>1</v>
      </c>
    </row>
    <row r="14" spans="2:19" ht="19.5" customHeight="1">
      <c r="B14" s="118"/>
      <c r="C14" s="8" t="str">
        <f>+"　　 "&amp;'チェックリスト項目'!K91</f>
        <v>　　 消火器やＡＥＤその他の資機材がどこにあるか分かりやすく表示、周知している。</v>
      </c>
      <c r="D14" s="4"/>
      <c r="E14" s="4"/>
      <c r="F14" s="4"/>
      <c r="G14" s="4"/>
      <c r="H14" s="4"/>
      <c r="I14" s="4"/>
      <c r="J14" s="4"/>
      <c r="K14" s="4"/>
      <c r="L14" s="4"/>
      <c r="M14" s="4"/>
      <c r="N14" s="140"/>
      <c r="O14" s="118"/>
      <c r="P14" s="10" t="b">
        <v>0</v>
      </c>
      <c r="Q14" s="11" t="b">
        <f>+P14</f>
        <v>0</v>
      </c>
      <c r="R14" s="11">
        <f>+IF(Q14=FALSE,0,1)</f>
        <v>0</v>
      </c>
      <c r="S14" s="11">
        <f>+VALUE(R14)</f>
        <v>0</v>
      </c>
    </row>
    <row r="15" spans="2:19" ht="19.5" customHeight="1">
      <c r="B15" s="118"/>
      <c r="C15" s="8" t="str">
        <f>+"　　 "&amp;'チェックリスト項目'!K92</f>
        <v>　　 職員全員が資機材の使用方法・技術を習得している。</v>
      </c>
      <c r="D15" s="4"/>
      <c r="E15" s="4"/>
      <c r="F15" s="4"/>
      <c r="G15" s="4"/>
      <c r="H15" s="4"/>
      <c r="I15" s="4"/>
      <c r="J15" s="4"/>
      <c r="K15" s="4"/>
      <c r="L15" s="4"/>
      <c r="M15" s="4"/>
      <c r="N15" s="140"/>
      <c r="O15" s="118"/>
      <c r="P15" s="10" t="b">
        <v>0</v>
      </c>
      <c r="Q15" s="11" t="b">
        <f>+P15</f>
        <v>0</v>
      </c>
      <c r="R15" s="11">
        <f>+IF(Q15=FALSE,0,1)</f>
        <v>0</v>
      </c>
      <c r="S15" s="11">
        <f>+VALUE(R15)</f>
        <v>0</v>
      </c>
    </row>
    <row r="16" spans="2:15" ht="14.25">
      <c r="B16" s="118"/>
      <c r="C16" s="127" t="str">
        <f>+"　質問３ "&amp;'チェックリスト項目'!D93</f>
        <v>　質問３ 数日の避難生活が送れるように必要物資を確保していますか？</v>
      </c>
      <c r="D16" s="128"/>
      <c r="E16" s="128"/>
      <c r="F16" s="128"/>
      <c r="G16" s="128"/>
      <c r="H16" s="128"/>
      <c r="I16" s="128"/>
      <c r="J16" s="128"/>
      <c r="K16" s="128"/>
      <c r="L16" s="128"/>
      <c r="M16" s="128"/>
      <c r="N16" s="131"/>
      <c r="O16" s="118"/>
    </row>
    <row r="17" spans="2:17" ht="14.25">
      <c r="B17" s="118"/>
      <c r="C17" s="129"/>
      <c r="D17" s="130"/>
      <c r="E17" s="130"/>
      <c r="F17" s="130"/>
      <c r="G17" s="130"/>
      <c r="H17" s="130"/>
      <c r="I17" s="130"/>
      <c r="J17" s="130"/>
      <c r="K17" s="130"/>
      <c r="L17" s="130"/>
      <c r="M17" s="130"/>
      <c r="N17" s="141"/>
      <c r="O17" s="118"/>
      <c r="Q17" s="11" t="s">
        <v>328</v>
      </c>
    </row>
    <row r="18" spans="2:22" ht="19.5" customHeight="1">
      <c r="B18" s="118"/>
      <c r="C18" s="8" t="str">
        <f>+"　　 "&amp;'チェックリスト項目'!K93</f>
        <v>　　 職員が数日間避難生活を送ることができる食料や毛布、医薬品等を備蓄している。</v>
      </c>
      <c r="D18" s="3"/>
      <c r="E18" s="3"/>
      <c r="F18" s="3"/>
      <c r="G18" s="3"/>
      <c r="H18" s="3"/>
      <c r="I18" s="3"/>
      <c r="J18" s="3"/>
      <c r="K18" s="3"/>
      <c r="L18" s="3"/>
      <c r="M18" s="3"/>
      <c r="N18" s="131" t="str">
        <f>+IF(SUM(S18:S20)=3,"A",IF(SUM(S18:S20)=2,"B",IF(SUM(S18:S20)&gt;0,"C","D")))</f>
        <v>D</v>
      </c>
      <c r="O18" s="118"/>
      <c r="P18" s="10" t="b">
        <v>0</v>
      </c>
      <c r="Q18" s="11" t="b">
        <f>+P18</f>
        <v>0</v>
      </c>
      <c r="R18" s="11">
        <f>+IF(Q18=FALSE,0,1)</f>
        <v>0</v>
      </c>
      <c r="S18" s="11">
        <f>+VALUE(R18)</f>
        <v>0</v>
      </c>
      <c r="T18" s="2" t="str">
        <f>+ASC(N18)</f>
        <v>D</v>
      </c>
      <c r="U18" s="2">
        <f>+VLOOKUP($T18,'評価TB'!$A$1:$AE$7,2,FALSE)</f>
        <v>0</v>
      </c>
      <c r="V18" s="2">
        <f>+IF(OR(T18="C",T18="D"),1,0)</f>
        <v>1</v>
      </c>
    </row>
    <row r="19" spans="2:19" ht="19.5" customHeight="1">
      <c r="B19" s="118"/>
      <c r="C19" s="8" t="str">
        <f>+"　　 "&amp;'チェックリスト項目'!K94</f>
        <v>　　 帰宅困難者や地域住民が数日間避難生活を送ることができる食料や毛布、医薬品等を備蓄している。</v>
      </c>
      <c r="D19" s="4"/>
      <c r="E19" s="4"/>
      <c r="F19" s="4"/>
      <c r="G19" s="4"/>
      <c r="H19" s="4"/>
      <c r="I19" s="4"/>
      <c r="J19" s="4"/>
      <c r="K19" s="4"/>
      <c r="L19" s="4"/>
      <c r="M19" s="4"/>
      <c r="N19" s="140"/>
      <c r="O19" s="118"/>
      <c r="P19" s="10" t="b">
        <v>0</v>
      </c>
      <c r="Q19" s="11" t="b">
        <f>+P19</f>
        <v>0</v>
      </c>
      <c r="R19" s="11">
        <f>+IF(Q19=FALSE,0,1)</f>
        <v>0</v>
      </c>
      <c r="S19" s="11">
        <f>+VALUE(R19)</f>
        <v>0</v>
      </c>
    </row>
    <row r="20" spans="2:19" ht="19.5" customHeight="1">
      <c r="B20" s="118"/>
      <c r="C20" s="8" t="str">
        <f>+"　　 "&amp;'チェックリスト項目'!K95</f>
        <v>　　 避難物資等を調達するための手順や調達ルートが決まっている。</v>
      </c>
      <c r="D20" s="4"/>
      <c r="E20" s="4"/>
      <c r="F20" s="4"/>
      <c r="G20" s="4"/>
      <c r="H20" s="4"/>
      <c r="I20" s="4"/>
      <c r="J20" s="4"/>
      <c r="K20" s="4"/>
      <c r="L20" s="4"/>
      <c r="M20" s="4"/>
      <c r="N20" s="141"/>
      <c r="O20" s="118"/>
      <c r="P20" s="10" t="b">
        <v>0</v>
      </c>
      <c r="Q20" s="11" t="b">
        <f>+P20</f>
        <v>0</v>
      </c>
      <c r="R20" s="11">
        <f>+IF(Q20=FALSE,0,1)</f>
        <v>0</v>
      </c>
      <c r="S20" s="11">
        <f>+VALUE(R20)</f>
        <v>0</v>
      </c>
    </row>
    <row r="21" spans="2:15" ht="14.25" customHeight="1">
      <c r="B21" s="118"/>
      <c r="C21" s="127" t="str">
        <f>+"　質問４ "&amp;'チェックリスト項目'!D96</f>
        <v>　質問４ いざというときに避難物資が確実に供給できるようになっていますか？</v>
      </c>
      <c r="D21" s="128"/>
      <c r="E21" s="128"/>
      <c r="F21" s="128"/>
      <c r="G21" s="128"/>
      <c r="H21" s="128"/>
      <c r="I21" s="128"/>
      <c r="J21" s="128"/>
      <c r="K21" s="128"/>
      <c r="L21" s="128"/>
      <c r="M21" s="128"/>
      <c r="N21" s="131"/>
      <c r="O21" s="118"/>
    </row>
    <row r="22" spans="2:17" ht="14.25" customHeight="1">
      <c r="B22" s="118"/>
      <c r="C22" s="129"/>
      <c r="D22" s="130"/>
      <c r="E22" s="130"/>
      <c r="F22" s="130"/>
      <c r="G22" s="130"/>
      <c r="H22" s="130"/>
      <c r="I22" s="130"/>
      <c r="J22" s="130"/>
      <c r="K22" s="130"/>
      <c r="L22" s="130"/>
      <c r="M22" s="130"/>
      <c r="N22" s="141"/>
      <c r="O22" s="118"/>
      <c r="Q22" s="11" t="s">
        <v>329</v>
      </c>
    </row>
    <row r="23" spans="2:22" ht="19.5" customHeight="1">
      <c r="B23" s="118"/>
      <c r="C23" s="8" t="str">
        <f>+"　　 "&amp;'チェックリスト項目'!K96</f>
        <v>　　 備蓄している避難物資の種類・数量・消費期限等を管理し、定期的にチェックしている。</v>
      </c>
      <c r="D23" s="3"/>
      <c r="E23" s="3"/>
      <c r="F23" s="3"/>
      <c r="G23" s="3"/>
      <c r="H23" s="3"/>
      <c r="I23" s="3"/>
      <c r="J23" s="3"/>
      <c r="K23" s="3"/>
      <c r="L23" s="3"/>
      <c r="M23" s="3"/>
      <c r="N23" s="131" t="str">
        <f>+IF(SUM(S23:S24)=2,"A",IF(SUM(S23:S24)&gt;0,"C","D"))</f>
        <v>D</v>
      </c>
      <c r="O23" s="118"/>
      <c r="P23" s="10" t="b">
        <v>0</v>
      </c>
      <c r="Q23" s="11" t="b">
        <f>+P23</f>
        <v>0</v>
      </c>
      <c r="R23" s="11">
        <f>+IF(Q23=FALSE,0,1)</f>
        <v>0</v>
      </c>
      <c r="S23" s="11">
        <f>+VALUE(R23)</f>
        <v>0</v>
      </c>
      <c r="T23" s="2" t="str">
        <f>+ASC(N23)</f>
        <v>D</v>
      </c>
      <c r="U23" s="2">
        <f>+VLOOKUP($T23,'評価TB'!$A$1:$AE$7,2,FALSE)</f>
        <v>0</v>
      </c>
      <c r="V23" s="2">
        <f>+IF(OR(T23="C",T23="D"),1,0)</f>
        <v>1</v>
      </c>
    </row>
    <row r="24" spans="2:19" ht="19.5" customHeight="1">
      <c r="B24" s="118"/>
      <c r="C24" s="9" t="str">
        <f>+"　　 "&amp;'チェックリスト項目'!K97</f>
        <v>　　 避難物資の配給方法や基準等が決まっている。</v>
      </c>
      <c r="D24" s="5"/>
      <c r="E24" s="5"/>
      <c r="F24" s="5"/>
      <c r="G24" s="5"/>
      <c r="H24" s="5"/>
      <c r="I24" s="5"/>
      <c r="J24" s="5"/>
      <c r="K24" s="5"/>
      <c r="L24" s="5"/>
      <c r="M24" s="5"/>
      <c r="N24" s="141"/>
      <c r="O24" s="118"/>
      <c r="P24" s="10" t="b">
        <v>0</v>
      </c>
      <c r="Q24" s="11" t="b">
        <f>+P24</f>
        <v>0</v>
      </c>
      <c r="R24" s="11">
        <f>+IF(Q24=FALSE,0,1)</f>
        <v>0</v>
      </c>
      <c r="S24" s="11">
        <f>+VALUE(R24)</f>
        <v>0</v>
      </c>
    </row>
    <row r="25" spans="2:15" ht="14.25">
      <c r="B25" s="118"/>
      <c r="C25" s="118"/>
      <c r="D25" s="118"/>
      <c r="E25" s="118"/>
      <c r="F25" s="118"/>
      <c r="G25" s="118"/>
      <c r="H25" s="118"/>
      <c r="I25" s="118"/>
      <c r="J25" s="118"/>
      <c r="K25" s="118"/>
      <c r="L25" s="118"/>
      <c r="M25" s="118"/>
      <c r="N25" s="118"/>
      <c r="O25" s="118"/>
    </row>
    <row r="26" spans="2:21" ht="14.25">
      <c r="B26" s="118"/>
      <c r="C26" s="118"/>
      <c r="D26" s="118"/>
      <c r="E26" s="118"/>
      <c r="F26" s="118"/>
      <c r="G26" s="118"/>
      <c r="H26" s="118"/>
      <c r="I26" s="118"/>
      <c r="J26" s="118"/>
      <c r="K26" s="118"/>
      <c r="L26" s="118"/>
      <c r="M26" s="118"/>
      <c r="N26" s="118"/>
      <c r="O26" s="118"/>
      <c r="U26" s="12">
        <f>SUM(U8:U25)</f>
        <v>0</v>
      </c>
    </row>
  </sheetData>
  <sheetProtection/>
  <mergeCells count="13">
    <mergeCell ref="C11:M12"/>
    <mergeCell ref="N11:N12"/>
    <mergeCell ref="N8:N10"/>
    <mergeCell ref="I3:I4"/>
    <mergeCell ref="C6:M7"/>
    <mergeCell ref="N6:N7"/>
    <mergeCell ref="N23:N24"/>
    <mergeCell ref="C21:M22"/>
    <mergeCell ref="N21:N22"/>
    <mergeCell ref="N13:N15"/>
    <mergeCell ref="C16:M17"/>
    <mergeCell ref="N16:N17"/>
    <mergeCell ref="N18:N20"/>
  </mergeCells>
  <printOptions/>
  <pageMargins left="0.75" right="0.75" top="1" bottom="1" header="0.512" footer="0.512"/>
  <pageSetup horizontalDpi="600" verticalDpi="6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6"/>
  <dimension ref="A1:AI59"/>
  <sheetViews>
    <sheetView showGridLines="0" showRowColHeaders="0" showOutlineSymbols="0" workbookViewId="0" topLeftCell="A1">
      <selection activeCell="D10" sqref="D10"/>
    </sheetView>
  </sheetViews>
  <sheetFormatPr defaultColWidth="8.796875" defaultRowHeight="15"/>
  <cols>
    <col min="1" max="1" width="9" style="59" customWidth="1"/>
    <col min="2" max="31" width="9" style="60" customWidth="1"/>
    <col min="32" max="16384" width="9" style="58" customWidth="1"/>
  </cols>
  <sheetData>
    <row r="1" spans="1:35" ht="13.5">
      <c r="A1" s="59">
        <v>1</v>
      </c>
      <c r="B1" s="59">
        <v>2</v>
      </c>
      <c r="C1" s="59">
        <v>3</v>
      </c>
      <c r="D1" s="59">
        <v>4</v>
      </c>
      <c r="E1" s="59">
        <v>5</v>
      </c>
      <c r="F1" s="59">
        <v>6</v>
      </c>
      <c r="G1" s="59">
        <v>7</v>
      </c>
      <c r="H1" s="59">
        <v>8</v>
      </c>
      <c r="I1" s="59">
        <v>9</v>
      </c>
      <c r="J1" s="59">
        <v>10</v>
      </c>
      <c r="K1" s="59">
        <v>11</v>
      </c>
      <c r="L1" s="59">
        <v>12</v>
      </c>
      <c r="M1" s="59">
        <v>13</v>
      </c>
      <c r="N1" s="59">
        <v>14</v>
      </c>
      <c r="O1" s="59">
        <v>15</v>
      </c>
      <c r="P1" s="59">
        <v>16</v>
      </c>
      <c r="Q1" s="59">
        <v>17</v>
      </c>
      <c r="R1" s="59">
        <v>18</v>
      </c>
      <c r="S1" s="59">
        <v>19</v>
      </c>
      <c r="T1" s="59">
        <v>20</v>
      </c>
      <c r="U1" s="59">
        <v>21</v>
      </c>
      <c r="V1" s="59">
        <v>22</v>
      </c>
      <c r="W1" s="59">
        <v>23</v>
      </c>
      <c r="X1" s="59">
        <v>24</v>
      </c>
      <c r="Y1" s="59">
        <v>25</v>
      </c>
      <c r="Z1" s="59">
        <v>26</v>
      </c>
      <c r="AA1" s="59">
        <v>27</v>
      </c>
      <c r="AB1" s="59">
        <v>28</v>
      </c>
      <c r="AC1" s="59">
        <v>29</v>
      </c>
      <c r="AD1" s="59">
        <v>30</v>
      </c>
      <c r="AE1" s="59">
        <v>31</v>
      </c>
      <c r="AF1" s="57"/>
      <c r="AG1" s="57"/>
      <c r="AH1" s="57"/>
      <c r="AI1" s="57"/>
    </row>
    <row r="2" spans="2:25" ht="13.5">
      <c r="B2" s="60" t="s">
        <v>25</v>
      </c>
      <c r="C2" s="60" t="s">
        <v>26</v>
      </c>
      <c r="D2" s="60" t="s">
        <v>27</v>
      </c>
      <c r="E2" s="60" t="s">
        <v>28</v>
      </c>
      <c r="F2" s="60" t="s">
        <v>29</v>
      </c>
      <c r="G2" s="60" t="s">
        <v>30</v>
      </c>
      <c r="H2" s="60" t="s">
        <v>31</v>
      </c>
      <c r="I2" s="60" t="s">
        <v>32</v>
      </c>
      <c r="J2" s="60" t="s">
        <v>33</v>
      </c>
      <c r="K2" s="60" t="s">
        <v>34</v>
      </c>
      <c r="L2" s="60" t="s">
        <v>35</v>
      </c>
      <c r="M2" s="60" t="s">
        <v>289</v>
      </c>
      <c r="N2" s="60" t="s">
        <v>37</v>
      </c>
      <c r="O2" s="60" t="s">
        <v>38</v>
      </c>
      <c r="P2" s="60" t="s">
        <v>39</v>
      </c>
      <c r="Q2" s="60" t="s">
        <v>36</v>
      </c>
      <c r="R2" s="60" t="s">
        <v>40</v>
      </c>
      <c r="S2" s="60" t="s">
        <v>41</v>
      </c>
      <c r="T2" s="60" t="s">
        <v>42</v>
      </c>
      <c r="U2" s="60" t="s">
        <v>43</v>
      </c>
      <c r="V2" s="60" t="s">
        <v>44</v>
      </c>
      <c r="W2" s="60" t="s">
        <v>45</v>
      </c>
      <c r="X2" s="60" t="s">
        <v>46</v>
      </c>
      <c r="Y2" s="60" t="s">
        <v>47</v>
      </c>
    </row>
    <row r="3" spans="1:25" ht="13.5">
      <c r="A3" s="59" t="s">
        <v>290</v>
      </c>
      <c r="B3" s="60">
        <v>3</v>
      </c>
      <c r="C3" s="60">
        <v>3</v>
      </c>
      <c r="D3" s="60">
        <v>3</v>
      </c>
      <c r="E3" s="60">
        <v>3</v>
      </c>
      <c r="F3" s="60">
        <v>3</v>
      </c>
      <c r="G3" s="60">
        <v>3</v>
      </c>
      <c r="H3" s="60">
        <v>3</v>
      </c>
      <c r="I3" s="60">
        <v>3</v>
      </c>
      <c r="J3" s="60">
        <v>3</v>
      </c>
      <c r="K3" s="60">
        <v>3</v>
      </c>
      <c r="L3" s="60">
        <v>3</v>
      </c>
      <c r="M3" s="60">
        <v>3</v>
      </c>
      <c r="N3" s="60">
        <v>3</v>
      </c>
      <c r="O3" s="60">
        <v>3</v>
      </c>
      <c r="P3" s="60">
        <v>3</v>
      </c>
      <c r="Q3" s="60">
        <v>3</v>
      </c>
      <c r="R3" s="60">
        <v>3</v>
      </c>
      <c r="S3" s="60">
        <v>3</v>
      </c>
      <c r="T3" s="60">
        <v>3</v>
      </c>
      <c r="U3" s="60">
        <v>3</v>
      </c>
      <c r="V3" s="60">
        <v>3</v>
      </c>
      <c r="W3" s="60">
        <v>3</v>
      </c>
      <c r="X3" s="60">
        <v>3</v>
      </c>
      <c r="Y3" s="60">
        <v>3</v>
      </c>
    </row>
    <row r="4" spans="1:25" ht="13.5">
      <c r="A4" s="59" t="s">
        <v>291</v>
      </c>
      <c r="B4" s="60">
        <v>2</v>
      </c>
      <c r="C4" s="60">
        <v>2</v>
      </c>
      <c r="D4" s="60">
        <v>2</v>
      </c>
      <c r="E4" s="60">
        <v>2</v>
      </c>
      <c r="F4" s="60">
        <v>2</v>
      </c>
      <c r="G4" s="60">
        <v>2</v>
      </c>
      <c r="H4" s="60">
        <v>2</v>
      </c>
      <c r="I4" s="60">
        <v>2</v>
      </c>
      <c r="J4" s="60">
        <v>2</v>
      </c>
      <c r="K4" s="60">
        <v>2</v>
      </c>
      <c r="L4" s="60">
        <v>2</v>
      </c>
      <c r="M4" s="60">
        <v>2</v>
      </c>
      <c r="N4" s="60">
        <v>2</v>
      </c>
      <c r="O4" s="60">
        <v>2</v>
      </c>
      <c r="P4" s="60">
        <v>2</v>
      </c>
      <c r="Q4" s="60">
        <v>2</v>
      </c>
      <c r="R4" s="60">
        <v>2</v>
      </c>
      <c r="S4" s="60">
        <v>2</v>
      </c>
      <c r="T4" s="60">
        <v>2</v>
      </c>
      <c r="U4" s="60">
        <v>2</v>
      </c>
      <c r="V4" s="60">
        <v>2</v>
      </c>
      <c r="W4" s="60">
        <v>2</v>
      </c>
      <c r="X4" s="60">
        <v>2</v>
      </c>
      <c r="Y4" s="60">
        <v>2</v>
      </c>
    </row>
    <row r="5" spans="1:25" ht="13.5">
      <c r="A5" s="59" t="s">
        <v>292</v>
      </c>
      <c r="B5" s="60">
        <v>1</v>
      </c>
      <c r="C5" s="60">
        <v>1</v>
      </c>
      <c r="D5" s="60">
        <v>1</v>
      </c>
      <c r="E5" s="60">
        <v>1</v>
      </c>
      <c r="F5" s="60">
        <v>1</v>
      </c>
      <c r="G5" s="60">
        <v>1</v>
      </c>
      <c r="H5" s="60">
        <v>1</v>
      </c>
      <c r="I5" s="60">
        <v>1</v>
      </c>
      <c r="J5" s="60">
        <v>1</v>
      </c>
      <c r="K5" s="60">
        <v>1</v>
      </c>
      <c r="L5" s="60">
        <v>1</v>
      </c>
      <c r="M5" s="60">
        <v>1</v>
      </c>
      <c r="N5" s="60">
        <v>1</v>
      </c>
      <c r="O5" s="60">
        <v>1</v>
      </c>
      <c r="P5" s="60">
        <v>1</v>
      </c>
      <c r="Q5" s="60">
        <v>1</v>
      </c>
      <c r="R5" s="60">
        <v>1</v>
      </c>
      <c r="S5" s="60">
        <v>1</v>
      </c>
      <c r="T5" s="60">
        <v>1</v>
      </c>
      <c r="U5" s="60">
        <v>1</v>
      </c>
      <c r="V5" s="60">
        <v>1</v>
      </c>
      <c r="W5" s="60">
        <v>1</v>
      </c>
      <c r="X5" s="60">
        <v>1</v>
      </c>
      <c r="Y5" s="60">
        <v>1</v>
      </c>
    </row>
    <row r="6" spans="1:25" ht="13.5">
      <c r="A6" s="59" t="s">
        <v>293</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row>
    <row r="9" spans="1:9" ht="13.5">
      <c r="A9" s="61" t="s">
        <v>288</v>
      </c>
      <c r="F9" s="60" t="s">
        <v>303</v>
      </c>
      <c r="G9" s="60" t="s">
        <v>304</v>
      </c>
      <c r="H9" s="60" t="s">
        <v>305</v>
      </c>
      <c r="I9" s="60" t="s">
        <v>306</v>
      </c>
    </row>
    <row r="10" spans="1:9" ht="13.5">
      <c r="A10" s="59" t="s">
        <v>300</v>
      </c>
      <c r="B10" s="61" t="s">
        <v>152</v>
      </c>
      <c r="D10" s="60">
        <f>+チェック1!U28</f>
        <v>0</v>
      </c>
      <c r="E10" s="60">
        <f aca="true" t="shared" si="0" ref="E10:E15">+IF(D10&gt;=10,3,IF(D10&gt;7,2,1))</f>
        <v>1</v>
      </c>
      <c r="F10" s="60">
        <f>+チェック1!V8</f>
        <v>1</v>
      </c>
      <c r="G10" s="60">
        <f>+チェック1!V13</f>
        <v>1</v>
      </c>
      <c r="H10" s="60">
        <f>+チェック1!V19</f>
        <v>1</v>
      </c>
      <c r="I10" s="60">
        <f>+チェック1!V24</f>
        <v>1</v>
      </c>
    </row>
    <row r="11" spans="1:9" ht="13.5">
      <c r="A11" s="59" t="s">
        <v>295</v>
      </c>
      <c r="B11" s="61" t="s">
        <v>66</v>
      </c>
      <c r="D11" s="60">
        <f>+チェック2!U35</f>
        <v>0</v>
      </c>
      <c r="E11" s="60">
        <f t="shared" si="0"/>
        <v>1</v>
      </c>
      <c r="F11" s="60">
        <f>+チェック2!V8</f>
        <v>1</v>
      </c>
      <c r="G11" s="60">
        <f>+チェック2!V16</f>
        <v>1</v>
      </c>
      <c r="H11" s="60">
        <f>+チェック2!V23</f>
        <v>1</v>
      </c>
      <c r="I11" s="60">
        <f>+チェック2!V29</f>
        <v>1</v>
      </c>
    </row>
    <row r="12" spans="1:9" ht="13.5">
      <c r="A12" s="59" t="s">
        <v>296</v>
      </c>
      <c r="B12" s="61" t="s">
        <v>294</v>
      </c>
      <c r="D12" s="60">
        <f>+チェック3!U32</f>
        <v>0</v>
      </c>
      <c r="E12" s="60">
        <f t="shared" si="0"/>
        <v>1</v>
      </c>
      <c r="F12" s="60">
        <f>+チェック3!V8</f>
        <v>1</v>
      </c>
      <c r="G12" s="60">
        <f>+チェック3!V15</f>
        <v>1</v>
      </c>
      <c r="H12" s="60">
        <f>+チェック3!V21</f>
        <v>1</v>
      </c>
      <c r="I12" s="60">
        <f>+チェック3!V26</f>
        <v>1</v>
      </c>
    </row>
    <row r="13" spans="1:9" ht="13.5">
      <c r="A13" s="59" t="s">
        <v>297</v>
      </c>
      <c r="B13" s="61" t="s">
        <v>90</v>
      </c>
      <c r="D13" s="60">
        <f>+チェック4!U31</f>
        <v>0</v>
      </c>
      <c r="E13" s="60">
        <f t="shared" si="0"/>
        <v>1</v>
      </c>
      <c r="F13" s="60">
        <f>+チェック4!V8</f>
        <v>1</v>
      </c>
      <c r="G13" s="60">
        <f>+チェック4!V14</f>
        <v>1</v>
      </c>
      <c r="H13" s="60">
        <f>+チェック4!V21</f>
        <v>1</v>
      </c>
      <c r="I13" s="60">
        <f>+チェック4!V26</f>
        <v>1</v>
      </c>
    </row>
    <row r="14" spans="1:9" ht="13.5">
      <c r="A14" s="59" t="s">
        <v>298</v>
      </c>
      <c r="B14" s="61" t="s">
        <v>96</v>
      </c>
      <c r="D14" s="60">
        <f>+チェック5!U33</f>
        <v>0</v>
      </c>
      <c r="E14" s="60">
        <f t="shared" si="0"/>
        <v>1</v>
      </c>
      <c r="F14" s="60">
        <f>+チェック5!V8</f>
        <v>1</v>
      </c>
      <c r="G14" s="60">
        <f>+チェック5!V14</f>
        <v>1</v>
      </c>
      <c r="H14" s="60">
        <f>+チェック5!V22</f>
        <v>1</v>
      </c>
      <c r="I14" s="60">
        <f>+チェック5!V29</f>
        <v>1</v>
      </c>
    </row>
    <row r="15" spans="1:9" ht="13.5">
      <c r="A15" s="59" t="s">
        <v>299</v>
      </c>
      <c r="B15" s="61" t="s">
        <v>106</v>
      </c>
      <c r="D15" s="60">
        <f>+チェック6!U26</f>
        <v>0</v>
      </c>
      <c r="E15" s="60">
        <f t="shared" si="0"/>
        <v>1</v>
      </c>
      <c r="F15" s="60">
        <f>+チェック6!V8</f>
        <v>1</v>
      </c>
      <c r="G15" s="60">
        <f>+チェック6!V13</f>
        <v>1</v>
      </c>
      <c r="H15" s="60">
        <f>+チェック6!V18</f>
        <v>1</v>
      </c>
      <c r="I15" s="60">
        <f>+チェック6!V23</f>
        <v>1</v>
      </c>
    </row>
    <row r="17" spans="1:4" ht="13.5">
      <c r="A17" s="59" t="s">
        <v>126</v>
      </c>
      <c r="B17" s="60" t="s">
        <v>127</v>
      </c>
      <c r="C17" s="60">
        <v>1</v>
      </c>
      <c r="D17" s="60" t="s">
        <v>128</v>
      </c>
    </row>
    <row r="18" spans="2:4" ht="13.5">
      <c r="B18" s="60" t="s">
        <v>129</v>
      </c>
      <c r="C18" s="60">
        <v>2</v>
      </c>
      <c r="D18" s="60" t="s">
        <v>330</v>
      </c>
    </row>
    <row r="19" spans="2:4" ht="13.5">
      <c r="B19" s="60" t="s">
        <v>131</v>
      </c>
      <c r="C19" s="60">
        <v>3</v>
      </c>
      <c r="D19" s="60" t="s">
        <v>132</v>
      </c>
    </row>
    <row r="20" spans="1:4" ht="13.5">
      <c r="A20" s="59" t="s">
        <v>133</v>
      </c>
      <c r="B20" s="60" t="s">
        <v>127</v>
      </c>
      <c r="C20" s="60">
        <v>1</v>
      </c>
      <c r="D20" s="60" t="s">
        <v>134</v>
      </c>
    </row>
    <row r="21" spans="2:4" ht="13.5">
      <c r="B21" s="60" t="s">
        <v>129</v>
      </c>
      <c r="C21" s="60">
        <v>2</v>
      </c>
      <c r="D21" s="60" t="s">
        <v>331</v>
      </c>
    </row>
    <row r="22" spans="2:4" ht="13.5">
      <c r="B22" s="60" t="s">
        <v>131</v>
      </c>
      <c r="C22" s="60">
        <v>3</v>
      </c>
      <c r="D22" s="60" t="s">
        <v>136</v>
      </c>
    </row>
    <row r="23" spans="1:4" ht="13.5">
      <c r="A23" s="59" t="s">
        <v>137</v>
      </c>
      <c r="B23" s="60" t="s">
        <v>127</v>
      </c>
      <c r="C23" s="60">
        <v>1</v>
      </c>
      <c r="D23" s="60" t="s">
        <v>138</v>
      </c>
    </row>
    <row r="24" spans="2:4" ht="13.5">
      <c r="B24" s="60" t="s">
        <v>129</v>
      </c>
      <c r="C24" s="60">
        <v>2</v>
      </c>
      <c r="D24" s="60" t="s">
        <v>332</v>
      </c>
    </row>
    <row r="25" spans="2:4" ht="13.5">
      <c r="B25" s="60" t="s">
        <v>131</v>
      </c>
      <c r="C25" s="60">
        <v>3</v>
      </c>
      <c r="D25" s="60" t="s">
        <v>140</v>
      </c>
    </row>
    <row r="26" spans="1:4" ht="13.5">
      <c r="A26" s="59" t="s">
        <v>301</v>
      </c>
      <c r="B26" s="60" t="s">
        <v>127</v>
      </c>
      <c r="C26" s="60">
        <v>1</v>
      </c>
      <c r="D26" s="60" t="s">
        <v>141</v>
      </c>
    </row>
    <row r="27" spans="2:4" ht="13.5">
      <c r="B27" s="60" t="s">
        <v>129</v>
      </c>
      <c r="C27" s="60">
        <v>2</v>
      </c>
      <c r="D27" s="60" t="s">
        <v>333</v>
      </c>
    </row>
    <row r="28" spans="2:4" ht="13.5">
      <c r="B28" s="60" t="s">
        <v>131</v>
      </c>
      <c r="C28" s="60">
        <v>3</v>
      </c>
      <c r="D28" s="60" t="s">
        <v>143</v>
      </c>
    </row>
    <row r="29" spans="1:4" ht="13.5">
      <c r="A29" s="59" t="s">
        <v>302</v>
      </c>
      <c r="B29" s="60" t="s">
        <v>127</v>
      </c>
      <c r="C29" s="60">
        <v>1</v>
      </c>
      <c r="D29" s="60" t="s">
        <v>144</v>
      </c>
    </row>
    <row r="30" spans="2:4" ht="13.5">
      <c r="B30" s="60" t="s">
        <v>129</v>
      </c>
      <c r="C30" s="60">
        <v>2</v>
      </c>
      <c r="D30" s="60" t="s">
        <v>334</v>
      </c>
    </row>
    <row r="31" spans="2:4" ht="13.5">
      <c r="B31" s="60" t="s">
        <v>131</v>
      </c>
      <c r="C31" s="60">
        <v>3</v>
      </c>
      <c r="D31" s="60" t="s">
        <v>146</v>
      </c>
    </row>
    <row r="32" spans="1:4" ht="13.5">
      <c r="A32" s="59" t="s">
        <v>147</v>
      </c>
      <c r="B32" s="60" t="s">
        <v>127</v>
      </c>
      <c r="C32" s="60">
        <v>1</v>
      </c>
      <c r="D32" s="60" t="s">
        <v>148</v>
      </c>
    </row>
    <row r="33" spans="2:4" ht="13.5">
      <c r="B33" s="60" t="s">
        <v>129</v>
      </c>
      <c r="C33" s="60">
        <v>2</v>
      </c>
      <c r="D33" s="60" t="s">
        <v>149</v>
      </c>
    </row>
    <row r="34" spans="2:4" ht="13.5">
      <c r="B34" s="60" t="s">
        <v>131</v>
      </c>
      <c r="C34" s="60">
        <v>3</v>
      </c>
      <c r="D34" s="60" t="s">
        <v>150</v>
      </c>
    </row>
    <row r="36" spans="1:3" ht="13.5">
      <c r="A36" s="59" t="s">
        <v>152</v>
      </c>
      <c r="B36" s="60">
        <v>1</v>
      </c>
      <c r="C36" s="60" t="s">
        <v>153</v>
      </c>
    </row>
    <row r="37" spans="2:3" ht="13.5">
      <c r="B37" s="60">
        <v>2</v>
      </c>
      <c r="C37" s="60" t="s">
        <v>154</v>
      </c>
    </row>
    <row r="38" spans="2:3" ht="13.5">
      <c r="B38" s="60">
        <v>3</v>
      </c>
      <c r="C38" s="60" t="s">
        <v>155</v>
      </c>
    </row>
    <row r="39" spans="2:3" ht="13.5">
      <c r="B39" s="60">
        <v>4</v>
      </c>
      <c r="C39" s="60" t="s">
        <v>156</v>
      </c>
    </row>
    <row r="40" spans="1:3" ht="13.5">
      <c r="A40" s="59" t="s">
        <v>66</v>
      </c>
      <c r="B40" s="60">
        <v>1</v>
      </c>
      <c r="C40" s="60" t="s">
        <v>157</v>
      </c>
    </row>
    <row r="41" spans="2:3" ht="13.5">
      <c r="B41" s="60">
        <v>2</v>
      </c>
      <c r="C41" s="60" t="s">
        <v>158</v>
      </c>
    </row>
    <row r="42" spans="2:3" ht="13.5">
      <c r="B42" s="60">
        <v>3</v>
      </c>
      <c r="C42" s="60" t="s">
        <v>159</v>
      </c>
    </row>
    <row r="43" spans="2:3" ht="13.5">
      <c r="B43" s="60">
        <v>4</v>
      </c>
      <c r="C43" s="60" t="s">
        <v>160</v>
      </c>
    </row>
    <row r="44" spans="1:3" ht="13.5">
      <c r="A44" s="59" t="s">
        <v>82</v>
      </c>
      <c r="B44" s="60">
        <v>1</v>
      </c>
      <c r="C44" s="60" t="s">
        <v>161</v>
      </c>
    </row>
    <row r="45" spans="2:3" ht="13.5">
      <c r="B45" s="60">
        <v>2</v>
      </c>
      <c r="C45" s="60" t="s">
        <v>162</v>
      </c>
    </row>
    <row r="46" spans="2:3" ht="13.5">
      <c r="B46" s="60">
        <v>3</v>
      </c>
      <c r="C46" s="60" t="s">
        <v>163</v>
      </c>
    </row>
    <row r="47" spans="2:3" ht="13.5">
      <c r="B47" s="60">
        <v>4</v>
      </c>
      <c r="C47" s="60" t="s">
        <v>164</v>
      </c>
    </row>
    <row r="48" spans="1:3" ht="13.5">
      <c r="A48" s="59" t="s">
        <v>90</v>
      </c>
      <c r="B48" s="60">
        <v>1</v>
      </c>
      <c r="C48" s="60" t="s">
        <v>165</v>
      </c>
    </row>
    <row r="49" spans="2:3" ht="13.5">
      <c r="B49" s="60">
        <v>2</v>
      </c>
      <c r="C49" s="60" t="s">
        <v>166</v>
      </c>
    </row>
    <row r="50" spans="2:3" ht="13.5">
      <c r="B50" s="60">
        <v>3</v>
      </c>
      <c r="C50" s="60" t="s">
        <v>167</v>
      </c>
    </row>
    <row r="51" spans="2:3" ht="13.5">
      <c r="B51" s="60">
        <v>4</v>
      </c>
      <c r="C51" s="60" t="s">
        <v>168</v>
      </c>
    </row>
    <row r="52" spans="1:3" ht="13.5">
      <c r="A52" s="59" t="s">
        <v>96</v>
      </c>
      <c r="B52" s="60">
        <v>1</v>
      </c>
      <c r="C52" s="60" t="s">
        <v>169</v>
      </c>
    </row>
    <row r="53" spans="2:3" ht="13.5">
      <c r="B53" s="60">
        <v>2</v>
      </c>
      <c r="C53" s="60" t="s">
        <v>170</v>
      </c>
    </row>
    <row r="54" spans="2:3" ht="13.5">
      <c r="B54" s="60">
        <v>3</v>
      </c>
      <c r="C54" s="60" t="s">
        <v>171</v>
      </c>
    </row>
    <row r="55" spans="2:3" ht="13.5">
      <c r="B55" s="60">
        <v>4</v>
      </c>
      <c r="C55" s="60" t="s">
        <v>172</v>
      </c>
    </row>
    <row r="56" spans="1:3" ht="13.5">
      <c r="A56" s="59" t="s">
        <v>106</v>
      </c>
      <c r="B56" s="60">
        <v>1</v>
      </c>
      <c r="C56" s="60" t="s">
        <v>173</v>
      </c>
    </row>
    <row r="57" spans="2:3" ht="13.5">
      <c r="B57" s="60">
        <v>2</v>
      </c>
      <c r="C57" s="60" t="s">
        <v>174</v>
      </c>
    </row>
    <row r="58" spans="2:3" ht="13.5">
      <c r="B58" s="60">
        <v>3</v>
      </c>
      <c r="C58" s="60" t="s">
        <v>175</v>
      </c>
    </row>
    <row r="59" spans="2:3" ht="13.5">
      <c r="B59" s="60">
        <v>4</v>
      </c>
      <c r="C59" s="60" t="s">
        <v>176</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8">
    <pageSetUpPr fitToPage="1"/>
  </sheetPr>
  <dimension ref="A1:L99"/>
  <sheetViews>
    <sheetView showGridLines="0" showRowColHeaders="0" showOutlineSymbols="0" workbookViewId="0" topLeftCell="A1">
      <selection activeCell="A1" sqref="A1"/>
    </sheetView>
  </sheetViews>
  <sheetFormatPr defaultColWidth="9" defaultRowHeight="15" customHeight="1"/>
  <cols>
    <col min="1" max="1" width="4.19921875" style="23" customWidth="1"/>
    <col min="2" max="2" width="18.5" style="21" customWidth="1"/>
    <col min="3" max="3" width="2.69921875" style="23" customWidth="1"/>
    <col min="4" max="4" width="39.5" style="44" customWidth="1"/>
    <col min="5" max="5" width="7.69921875" style="23" customWidth="1"/>
    <col min="6" max="6" width="6.3984375" style="23" customWidth="1"/>
    <col min="7" max="10" width="4.59765625" style="23" customWidth="1"/>
    <col min="11" max="11" width="87.59765625" style="21" customWidth="1"/>
    <col min="12" max="12" width="9" style="20" customWidth="1"/>
    <col min="13" max="16384" width="9" style="21" customWidth="1"/>
  </cols>
  <sheetData>
    <row r="1" spans="1:11" ht="15" customHeight="1">
      <c r="A1" s="147"/>
      <c r="B1" s="146" t="s">
        <v>48</v>
      </c>
      <c r="C1" s="142"/>
      <c r="D1" s="144" t="s">
        <v>49</v>
      </c>
      <c r="E1" s="174" t="s">
        <v>50</v>
      </c>
      <c r="F1" s="172" t="s">
        <v>190</v>
      </c>
      <c r="G1" s="167" t="s">
        <v>51</v>
      </c>
      <c r="H1" s="168"/>
      <c r="I1" s="168"/>
      <c r="J1" s="169"/>
      <c r="K1" s="170" t="s">
        <v>52</v>
      </c>
    </row>
    <row r="2" spans="1:12" s="23" customFormat="1" ht="15" customHeight="1">
      <c r="A2" s="147"/>
      <c r="B2" s="146"/>
      <c r="C2" s="143"/>
      <c r="D2" s="145"/>
      <c r="E2" s="175"/>
      <c r="F2" s="173"/>
      <c r="G2" s="19">
        <v>1</v>
      </c>
      <c r="H2" s="17">
        <v>2</v>
      </c>
      <c r="I2" s="17">
        <v>3</v>
      </c>
      <c r="J2" s="18">
        <v>4</v>
      </c>
      <c r="K2" s="171"/>
      <c r="L2" s="22"/>
    </row>
    <row r="3" spans="1:11" ht="15" customHeight="1">
      <c r="A3" s="160">
        <v>1</v>
      </c>
      <c r="B3" s="161" t="s">
        <v>53</v>
      </c>
      <c r="C3" s="149">
        <v>1</v>
      </c>
      <c r="D3" s="150" t="s">
        <v>344</v>
      </c>
      <c r="E3" s="176" t="s">
        <v>191</v>
      </c>
      <c r="F3" s="24" t="s">
        <v>192</v>
      </c>
      <c r="G3" s="25"/>
      <c r="H3" s="26" t="s">
        <v>193</v>
      </c>
      <c r="I3" s="26"/>
      <c r="J3" s="27"/>
      <c r="K3" s="28" t="s">
        <v>55</v>
      </c>
    </row>
    <row r="4" spans="1:11" ht="15" customHeight="1">
      <c r="A4" s="160"/>
      <c r="B4" s="159"/>
      <c r="C4" s="149"/>
      <c r="D4" s="150"/>
      <c r="E4" s="177"/>
      <c r="F4" s="29" t="s">
        <v>194</v>
      </c>
      <c r="G4" s="30"/>
      <c r="H4" s="31"/>
      <c r="I4" s="31" t="s">
        <v>195</v>
      </c>
      <c r="J4" s="32"/>
      <c r="K4" s="33" t="s">
        <v>340</v>
      </c>
    </row>
    <row r="5" spans="1:11" ht="15" customHeight="1">
      <c r="A5" s="160"/>
      <c r="B5" s="159"/>
      <c r="C5" s="149"/>
      <c r="D5" s="150"/>
      <c r="E5" s="177"/>
      <c r="F5" s="34" t="s">
        <v>91</v>
      </c>
      <c r="G5" s="35"/>
      <c r="H5" s="36"/>
      <c r="I5" s="36"/>
      <c r="J5" s="37" t="s">
        <v>196</v>
      </c>
      <c r="K5" s="38" t="s">
        <v>57</v>
      </c>
    </row>
    <row r="6" spans="1:11" ht="15" customHeight="1">
      <c r="A6" s="160"/>
      <c r="B6" s="159"/>
      <c r="C6" s="151">
        <v>2</v>
      </c>
      <c r="D6" s="153" t="s">
        <v>345</v>
      </c>
      <c r="E6" s="156" t="s">
        <v>197</v>
      </c>
      <c r="F6" s="24" t="s">
        <v>198</v>
      </c>
      <c r="G6" s="25" t="s">
        <v>199</v>
      </c>
      <c r="H6" s="26"/>
      <c r="I6" s="26"/>
      <c r="J6" s="27"/>
      <c r="K6" s="28" t="s">
        <v>58</v>
      </c>
    </row>
    <row r="7" spans="1:11" ht="15" customHeight="1">
      <c r="A7" s="160"/>
      <c r="B7" s="159"/>
      <c r="C7" s="152"/>
      <c r="D7" s="154"/>
      <c r="E7" s="157"/>
      <c r="F7" s="29" t="s">
        <v>200</v>
      </c>
      <c r="G7" s="30" t="s">
        <v>201</v>
      </c>
      <c r="H7" s="31"/>
      <c r="I7" s="31"/>
      <c r="J7" s="32"/>
      <c r="K7" s="33" t="s">
        <v>59</v>
      </c>
    </row>
    <row r="8" spans="1:11" ht="15" customHeight="1">
      <c r="A8" s="160"/>
      <c r="B8" s="159"/>
      <c r="C8" s="152"/>
      <c r="D8" s="154"/>
      <c r="E8" s="157"/>
      <c r="F8" s="29" t="s">
        <v>202</v>
      </c>
      <c r="G8" s="30" t="s">
        <v>196</v>
      </c>
      <c r="H8" s="31"/>
      <c r="I8" s="31"/>
      <c r="J8" s="32"/>
      <c r="K8" s="33" t="s">
        <v>60</v>
      </c>
    </row>
    <row r="9" spans="1:11" ht="15" customHeight="1">
      <c r="A9" s="160"/>
      <c r="B9" s="159"/>
      <c r="C9" s="143"/>
      <c r="D9" s="155"/>
      <c r="E9" s="158"/>
      <c r="F9" s="34" t="s">
        <v>203</v>
      </c>
      <c r="G9" s="35"/>
      <c r="H9" s="36" t="s">
        <v>204</v>
      </c>
      <c r="I9" s="36"/>
      <c r="J9" s="37"/>
      <c r="K9" s="38" t="s">
        <v>342</v>
      </c>
    </row>
    <row r="10" spans="1:11" ht="15" customHeight="1">
      <c r="A10" s="160"/>
      <c r="B10" s="159"/>
      <c r="C10" s="151">
        <v>3</v>
      </c>
      <c r="D10" s="153" t="s">
        <v>1</v>
      </c>
      <c r="E10" s="156" t="s">
        <v>205</v>
      </c>
      <c r="F10" s="24" t="s">
        <v>202</v>
      </c>
      <c r="G10" s="25"/>
      <c r="H10" s="26" t="s">
        <v>196</v>
      </c>
      <c r="I10" s="26"/>
      <c r="J10" s="27"/>
      <c r="K10" s="28" t="s">
        <v>343</v>
      </c>
    </row>
    <row r="11" spans="1:11" ht="15" customHeight="1">
      <c r="A11" s="160"/>
      <c r="B11" s="159"/>
      <c r="C11" s="152"/>
      <c r="D11" s="154"/>
      <c r="E11" s="157"/>
      <c r="F11" s="29" t="s">
        <v>206</v>
      </c>
      <c r="G11" s="30"/>
      <c r="H11" s="31"/>
      <c r="I11" s="31"/>
      <c r="J11" s="32"/>
      <c r="K11" s="33" t="s">
        <v>62</v>
      </c>
    </row>
    <row r="12" spans="1:11" ht="15" customHeight="1">
      <c r="A12" s="160"/>
      <c r="B12" s="159"/>
      <c r="C12" s="143"/>
      <c r="D12" s="155"/>
      <c r="E12" s="158"/>
      <c r="F12" s="34" t="s">
        <v>207</v>
      </c>
      <c r="G12" s="35"/>
      <c r="H12" s="36"/>
      <c r="I12" s="36"/>
      <c r="J12" s="37"/>
      <c r="K12" s="38" t="s">
        <v>341</v>
      </c>
    </row>
    <row r="13" spans="1:11" ht="15" customHeight="1">
      <c r="A13" s="163"/>
      <c r="B13" s="162"/>
      <c r="C13" s="151">
        <v>4</v>
      </c>
      <c r="D13" s="153" t="s">
        <v>2</v>
      </c>
      <c r="E13" s="156" t="s">
        <v>208</v>
      </c>
      <c r="F13" s="24" t="s">
        <v>209</v>
      </c>
      <c r="G13" s="25"/>
      <c r="H13" s="26"/>
      <c r="I13" s="26"/>
      <c r="J13" s="27"/>
      <c r="K13" s="28" t="s">
        <v>64</v>
      </c>
    </row>
    <row r="14" spans="1:11" ht="15" customHeight="1">
      <c r="A14" s="163"/>
      <c r="B14" s="162"/>
      <c r="C14" s="152"/>
      <c r="D14" s="154"/>
      <c r="E14" s="157"/>
      <c r="F14" s="29" t="s">
        <v>210</v>
      </c>
      <c r="G14" s="30"/>
      <c r="H14" s="31"/>
      <c r="I14" s="31"/>
      <c r="J14" s="32"/>
      <c r="K14" s="33" t="s">
        <v>65</v>
      </c>
    </row>
    <row r="15" spans="1:11" ht="15" customHeight="1">
      <c r="A15" s="163"/>
      <c r="B15" s="162"/>
      <c r="C15" s="143"/>
      <c r="D15" s="155"/>
      <c r="E15" s="158"/>
      <c r="F15" s="34" t="s">
        <v>101</v>
      </c>
      <c r="G15" s="35"/>
      <c r="H15" s="36"/>
      <c r="I15" s="36"/>
      <c r="J15" s="37"/>
      <c r="K15" s="38" t="s">
        <v>211</v>
      </c>
    </row>
    <row r="16" spans="1:11" ht="15" customHeight="1">
      <c r="A16" s="160">
        <v>2</v>
      </c>
      <c r="B16" s="159" t="s">
        <v>66</v>
      </c>
      <c r="C16" s="151">
        <v>1</v>
      </c>
      <c r="D16" s="150" t="s">
        <v>3</v>
      </c>
      <c r="E16" s="147"/>
      <c r="F16" s="39" t="s">
        <v>67</v>
      </c>
      <c r="G16" s="25"/>
      <c r="H16" s="26"/>
      <c r="I16" s="26"/>
      <c r="J16" s="27"/>
      <c r="K16" s="28" t="s">
        <v>68</v>
      </c>
    </row>
    <row r="17" spans="1:11" ht="15" customHeight="1">
      <c r="A17" s="160"/>
      <c r="B17" s="159"/>
      <c r="C17" s="152"/>
      <c r="D17" s="150"/>
      <c r="E17" s="147"/>
      <c r="F17" s="40" t="s">
        <v>209</v>
      </c>
      <c r="G17" s="30"/>
      <c r="H17" s="31"/>
      <c r="I17" s="31"/>
      <c r="J17" s="32"/>
      <c r="K17" s="33" t="s">
        <v>69</v>
      </c>
    </row>
    <row r="18" spans="1:11" ht="15" customHeight="1">
      <c r="A18" s="160"/>
      <c r="B18" s="159"/>
      <c r="C18" s="152"/>
      <c r="D18" s="150"/>
      <c r="E18" s="147"/>
      <c r="F18" s="40" t="s">
        <v>70</v>
      </c>
      <c r="G18" s="30"/>
      <c r="H18" s="31"/>
      <c r="I18" s="31"/>
      <c r="J18" s="32"/>
      <c r="K18" s="33" t="s">
        <v>71</v>
      </c>
    </row>
    <row r="19" spans="1:11" ht="15" customHeight="1">
      <c r="A19" s="160"/>
      <c r="B19" s="159"/>
      <c r="C19" s="152"/>
      <c r="D19" s="150"/>
      <c r="E19" s="147"/>
      <c r="F19" s="40" t="s">
        <v>212</v>
      </c>
      <c r="G19" s="30"/>
      <c r="H19" s="31"/>
      <c r="I19" s="31"/>
      <c r="J19" s="32"/>
      <c r="K19" s="33" t="s">
        <v>72</v>
      </c>
    </row>
    <row r="20" spans="1:11" ht="15" customHeight="1">
      <c r="A20" s="160"/>
      <c r="B20" s="159"/>
      <c r="C20" s="152"/>
      <c r="D20" s="150"/>
      <c r="E20" s="147"/>
      <c r="F20" s="40" t="s">
        <v>70</v>
      </c>
      <c r="G20" s="30"/>
      <c r="H20" s="31"/>
      <c r="I20" s="31"/>
      <c r="J20" s="32"/>
      <c r="K20" s="33" t="s">
        <v>213</v>
      </c>
    </row>
    <row r="21" spans="1:11" ht="15" customHeight="1">
      <c r="A21" s="160"/>
      <c r="B21" s="159"/>
      <c r="C21" s="143"/>
      <c r="D21" s="150"/>
      <c r="E21" s="147"/>
      <c r="F21" s="41" t="s">
        <v>70</v>
      </c>
      <c r="G21" s="35"/>
      <c r="H21" s="36"/>
      <c r="I21" s="36"/>
      <c r="J21" s="37"/>
      <c r="K21" s="38" t="s">
        <v>73</v>
      </c>
    </row>
    <row r="22" spans="1:11" ht="15" customHeight="1">
      <c r="A22" s="160"/>
      <c r="B22" s="159"/>
      <c r="C22" s="149">
        <v>2</v>
      </c>
      <c r="D22" s="150" t="s">
        <v>4</v>
      </c>
      <c r="E22" s="147"/>
      <c r="F22" s="39" t="s">
        <v>339</v>
      </c>
      <c r="G22" s="25"/>
      <c r="H22" s="26"/>
      <c r="I22" s="26"/>
      <c r="J22" s="27"/>
      <c r="K22" s="28" t="s">
        <v>74</v>
      </c>
    </row>
    <row r="23" spans="1:11" ht="15" customHeight="1">
      <c r="A23" s="160"/>
      <c r="B23" s="159"/>
      <c r="C23" s="149"/>
      <c r="D23" s="150"/>
      <c r="E23" s="147"/>
      <c r="F23" s="40" t="s">
        <v>91</v>
      </c>
      <c r="G23" s="30"/>
      <c r="H23" s="31"/>
      <c r="I23" s="31"/>
      <c r="J23" s="32"/>
      <c r="K23" s="33" t="s">
        <v>76</v>
      </c>
    </row>
    <row r="24" spans="1:11" ht="15" customHeight="1">
      <c r="A24" s="160"/>
      <c r="B24" s="159"/>
      <c r="C24" s="149"/>
      <c r="D24" s="150"/>
      <c r="E24" s="147"/>
      <c r="F24" s="40" t="s">
        <v>91</v>
      </c>
      <c r="G24" s="30"/>
      <c r="H24" s="31"/>
      <c r="I24" s="31"/>
      <c r="J24" s="32"/>
      <c r="K24" s="33" t="s">
        <v>249</v>
      </c>
    </row>
    <row r="25" spans="1:11" ht="15" customHeight="1">
      <c r="A25" s="160"/>
      <c r="B25" s="159"/>
      <c r="C25" s="149"/>
      <c r="D25" s="150"/>
      <c r="E25" s="147"/>
      <c r="F25" s="40" t="s">
        <v>91</v>
      </c>
      <c r="G25" s="30"/>
      <c r="H25" s="31"/>
      <c r="I25" s="31"/>
      <c r="J25" s="32"/>
      <c r="K25" s="33" t="s">
        <v>250</v>
      </c>
    </row>
    <row r="26" spans="1:11" ht="15" customHeight="1">
      <c r="A26" s="160"/>
      <c r="B26" s="159"/>
      <c r="C26" s="149"/>
      <c r="D26" s="150"/>
      <c r="E26" s="147"/>
      <c r="F26" s="41" t="s">
        <v>206</v>
      </c>
      <c r="G26" s="35"/>
      <c r="H26" s="36"/>
      <c r="I26" s="36"/>
      <c r="J26" s="37"/>
      <c r="K26" s="38" t="s">
        <v>78</v>
      </c>
    </row>
    <row r="27" spans="1:11" ht="15" customHeight="1">
      <c r="A27" s="160"/>
      <c r="B27" s="159"/>
      <c r="C27" s="149">
        <v>3</v>
      </c>
      <c r="D27" s="150" t="s">
        <v>5</v>
      </c>
      <c r="E27" s="147"/>
      <c r="F27" s="39" t="s">
        <v>339</v>
      </c>
      <c r="G27" s="25"/>
      <c r="H27" s="26"/>
      <c r="I27" s="26"/>
      <c r="J27" s="27"/>
      <c r="K27" s="28" t="s">
        <v>79</v>
      </c>
    </row>
    <row r="28" spans="1:11" ht="15" customHeight="1">
      <c r="A28" s="160"/>
      <c r="B28" s="159"/>
      <c r="C28" s="149"/>
      <c r="D28" s="150"/>
      <c r="E28" s="147"/>
      <c r="F28" s="40" t="s">
        <v>209</v>
      </c>
      <c r="G28" s="30"/>
      <c r="H28" s="31"/>
      <c r="I28" s="31"/>
      <c r="J28" s="32"/>
      <c r="K28" s="33" t="s">
        <v>80</v>
      </c>
    </row>
    <row r="29" spans="1:11" ht="15" customHeight="1">
      <c r="A29" s="160"/>
      <c r="B29" s="159"/>
      <c r="C29" s="149"/>
      <c r="D29" s="150"/>
      <c r="E29" s="147"/>
      <c r="F29" s="40" t="s">
        <v>214</v>
      </c>
      <c r="G29" s="30"/>
      <c r="H29" s="31"/>
      <c r="I29" s="31"/>
      <c r="J29" s="32"/>
      <c r="K29" s="33" t="s">
        <v>251</v>
      </c>
    </row>
    <row r="30" spans="1:11" ht="15" customHeight="1">
      <c r="A30" s="160"/>
      <c r="B30" s="159"/>
      <c r="C30" s="149"/>
      <c r="D30" s="150"/>
      <c r="E30" s="147"/>
      <c r="F30" s="41" t="s">
        <v>215</v>
      </c>
      <c r="G30" s="35"/>
      <c r="H30" s="36"/>
      <c r="I30" s="36"/>
      <c r="J30" s="37"/>
      <c r="K30" s="38" t="s">
        <v>252</v>
      </c>
    </row>
    <row r="31" spans="1:11" ht="15" customHeight="1">
      <c r="A31" s="160"/>
      <c r="B31" s="159"/>
      <c r="C31" s="151">
        <v>4</v>
      </c>
      <c r="D31" s="150" t="s">
        <v>6</v>
      </c>
      <c r="E31" s="147"/>
      <c r="F31" s="39" t="s">
        <v>216</v>
      </c>
      <c r="G31" s="25"/>
      <c r="H31" s="26"/>
      <c r="I31" s="26"/>
      <c r="J31" s="27"/>
      <c r="K31" s="28" t="s">
        <v>253</v>
      </c>
    </row>
    <row r="32" spans="1:11" ht="15" customHeight="1">
      <c r="A32" s="160"/>
      <c r="B32" s="159"/>
      <c r="C32" s="152"/>
      <c r="D32" s="150"/>
      <c r="E32" s="147"/>
      <c r="F32" s="40" t="s">
        <v>209</v>
      </c>
      <c r="G32" s="30"/>
      <c r="H32" s="31"/>
      <c r="I32" s="31"/>
      <c r="J32" s="32"/>
      <c r="K32" s="33" t="s">
        <v>254</v>
      </c>
    </row>
    <row r="33" spans="1:11" ht="15" customHeight="1">
      <c r="A33" s="160"/>
      <c r="B33" s="159"/>
      <c r="C33" s="152"/>
      <c r="D33" s="150"/>
      <c r="E33" s="147"/>
      <c r="F33" s="40" t="s">
        <v>206</v>
      </c>
      <c r="G33" s="30"/>
      <c r="H33" s="31"/>
      <c r="I33" s="31"/>
      <c r="J33" s="32"/>
      <c r="K33" s="33" t="s">
        <v>81</v>
      </c>
    </row>
    <row r="34" spans="1:11" ht="15" customHeight="1">
      <c r="A34" s="160"/>
      <c r="B34" s="159"/>
      <c r="C34" s="152"/>
      <c r="D34" s="150"/>
      <c r="E34" s="147"/>
      <c r="F34" s="40" t="s">
        <v>110</v>
      </c>
      <c r="G34" s="30" t="s">
        <v>217</v>
      </c>
      <c r="H34" s="31"/>
      <c r="I34" s="31" t="s">
        <v>217</v>
      </c>
      <c r="J34" s="32"/>
      <c r="K34" s="33" t="s">
        <v>255</v>
      </c>
    </row>
    <row r="35" spans="1:11" ht="15" customHeight="1">
      <c r="A35" s="160"/>
      <c r="B35" s="159"/>
      <c r="C35" s="143"/>
      <c r="D35" s="150"/>
      <c r="E35" s="147"/>
      <c r="F35" s="41" t="s">
        <v>70</v>
      </c>
      <c r="G35" s="35"/>
      <c r="H35" s="36"/>
      <c r="I35" s="36"/>
      <c r="J35" s="37"/>
      <c r="K35" s="38" t="s">
        <v>256</v>
      </c>
    </row>
    <row r="36" spans="1:11" ht="15" customHeight="1">
      <c r="A36" s="160">
        <v>3</v>
      </c>
      <c r="B36" s="159" t="s">
        <v>82</v>
      </c>
      <c r="C36" s="151">
        <v>1</v>
      </c>
      <c r="D36" s="150" t="s">
        <v>7</v>
      </c>
      <c r="E36" s="147"/>
      <c r="F36" s="39" t="s">
        <v>63</v>
      </c>
      <c r="G36" s="25" t="s">
        <v>218</v>
      </c>
      <c r="H36" s="26"/>
      <c r="I36" s="26"/>
      <c r="J36" s="27"/>
      <c r="K36" s="28" t="s">
        <v>83</v>
      </c>
    </row>
    <row r="37" spans="1:11" ht="15" customHeight="1">
      <c r="A37" s="160"/>
      <c r="B37" s="159"/>
      <c r="C37" s="152"/>
      <c r="D37" s="150"/>
      <c r="E37" s="147"/>
      <c r="F37" s="40" t="s">
        <v>209</v>
      </c>
      <c r="G37" s="30" t="s">
        <v>219</v>
      </c>
      <c r="H37" s="31" t="s">
        <v>219</v>
      </c>
      <c r="I37" s="31"/>
      <c r="J37" s="32"/>
      <c r="K37" s="33" t="s">
        <v>257</v>
      </c>
    </row>
    <row r="38" spans="1:11" ht="15" customHeight="1">
      <c r="A38" s="160"/>
      <c r="B38" s="159"/>
      <c r="C38" s="152"/>
      <c r="D38" s="150"/>
      <c r="E38" s="147"/>
      <c r="F38" s="40" t="s">
        <v>220</v>
      </c>
      <c r="G38" s="30"/>
      <c r="H38" s="31"/>
      <c r="I38" s="31"/>
      <c r="J38" s="32"/>
      <c r="K38" s="33" t="s">
        <v>84</v>
      </c>
    </row>
    <row r="39" spans="1:11" ht="15" customHeight="1">
      <c r="A39" s="160"/>
      <c r="B39" s="159"/>
      <c r="C39" s="152"/>
      <c r="D39" s="150"/>
      <c r="E39" s="147"/>
      <c r="F39" s="40" t="s">
        <v>214</v>
      </c>
      <c r="G39" s="30"/>
      <c r="H39" s="31"/>
      <c r="I39" s="31"/>
      <c r="J39" s="32"/>
      <c r="K39" s="33" t="s">
        <v>258</v>
      </c>
    </row>
    <row r="40" spans="1:11" ht="15" customHeight="1">
      <c r="A40" s="160"/>
      <c r="B40" s="159"/>
      <c r="C40" s="143"/>
      <c r="D40" s="150"/>
      <c r="E40" s="147"/>
      <c r="F40" s="41" t="s">
        <v>61</v>
      </c>
      <c r="G40" s="35" t="s">
        <v>221</v>
      </c>
      <c r="H40" s="36" t="s">
        <v>221</v>
      </c>
      <c r="I40" s="36"/>
      <c r="J40" s="37"/>
      <c r="K40" s="38" t="s">
        <v>259</v>
      </c>
    </row>
    <row r="41" spans="1:11" ht="15" customHeight="1">
      <c r="A41" s="160"/>
      <c r="B41" s="159"/>
      <c r="C41" s="151">
        <v>2</v>
      </c>
      <c r="D41" s="150" t="s">
        <v>8</v>
      </c>
      <c r="E41" s="147"/>
      <c r="F41" s="39" t="s">
        <v>63</v>
      </c>
      <c r="G41" s="25"/>
      <c r="H41" s="26" t="s">
        <v>218</v>
      </c>
      <c r="I41" s="26"/>
      <c r="J41" s="27"/>
      <c r="K41" s="28" t="s">
        <v>260</v>
      </c>
    </row>
    <row r="42" spans="1:11" ht="15" customHeight="1">
      <c r="A42" s="160"/>
      <c r="B42" s="159"/>
      <c r="C42" s="152"/>
      <c r="D42" s="150"/>
      <c r="E42" s="147"/>
      <c r="F42" s="40" t="s">
        <v>220</v>
      </c>
      <c r="G42" s="30"/>
      <c r="H42" s="31"/>
      <c r="I42" s="31"/>
      <c r="J42" s="32"/>
      <c r="K42" s="33" t="s">
        <v>85</v>
      </c>
    </row>
    <row r="43" spans="1:11" ht="15" customHeight="1">
      <c r="A43" s="160"/>
      <c r="B43" s="159"/>
      <c r="C43" s="152"/>
      <c r="D43" s="150"/>
      <c r="E43" s="147"/>
      <c r="F43" s="40" t="s">
        <v>75</v>
      </c>
      <c r="G43" s="30"/>
      <c r="H43" s="31"/>
      <c r="I43" s="31"/>
      <c r="J43" s="32"/>
      <c r="K43" s="33" t="s">
        <v>84</v>
      </c>
    </row>
    <row r="44" spans="1:11" ht="15" customHeight="1">
      <c r="A44" s="160"/>
      <c r="B44" s="159"/>
      <c r="C44" s="143"/>
      <c r="D44" s="150"/>
      <c r="E44" s="147"/>
      <c r="F44" s="41" t="s">
        <v>214</v>
      </c>
      <c r="G44" s="35"/>
      <c r="H44" s="36"/>
      <c r="I44" s="36"/>
      <c r="J44" s="37"/>
      <c r="K44" s="38" t="s">
        <v>86</v>
      </c>
    </row>
    <row r="45" spans="1:11" ht="15" customHeight="1">
      <c r="A45" s="160"/>
      <c r="B45" s="159"/>
      <c r="C45" s="151">
        <v>3</v>
      </c>
      <c r="D45" s="150" t="s">
        <v>9</v>
      </c>
      <c r="E45" s="147"/>
      <c r="F45" s="39" t="s">
        <v>67</v>
      </c>
      <c r="G45" s="25"/>
      <c r="H45" s="26"/>
      <c r="I45" s="26" t="s">
        <v>222</v>
      </c>
      <c r="J45" s="27"/>
      <c r="K45" s="28" t="s">
        <v>261</v>
      </c>
    </row>
    <row r="46" spans="1:11" ht="15" customHeight="1">
      <c r="A46" s="160"/>
      <c r="B46" s="159"/>
      <c r="C46" s="152"/>
      <c r="D46" s="150"/>
      <c r="E46" s="147"/>
      <c r="F46" s="40" t="s">
        <v>91</v>
      </c>
      <c r="G46" s="30"/>
      <c r="H46" s="31"/>
      <c r="I46" s="31" t="s">
        <v>196</v>
      </c>
      <c r="J46" s="32"/>
      <c r="K46" s="33" t="s">
        <v>88</v>
      </c>
    </row>
    <row r="47" spans="1:11" ht="15" customHeight="1">
      <c r="A47" s="160"/>
      <c r="B47" s="159"/>
      <c r="C47" s="143"/>
      <c r="D47" s="150"/>
      <c r="E47" s="147"/>
      <c r="F47" s="41" t="s">
        <v>223</v>
      </c>
      <c r="G47" s="35"/>
      <c r="H47" s="36"/>
      <c r="I47" s="36" t="s">
        <v>54</v>
      </c>
      <c r="J47" s="37"/>
      <c r="K47" s="38" t="s">
        <v>262</v>
      </c>
    </row>
    <row r="48" spans="1:11" ht="15" customHeight="1">
      <c r="A48" s="160"/>
      <c r="B48" s="159"/>
      <c r="C48" s="151">
        <v>4</v>
      </c>
      <c r="D48" s="150" t="s">
        <v>10</v>
      </c>
      <c r="E48" s="147"/>
      <c r="F48" s="39" t="s">
        <v>214</v>
      </c>
      <c r="G48" s="25"/>
      <c r="H48" s="26"/>
      <c r="I48" s="26" t="s">
        <v>224</v>
      </c>
      <c r="J48" s="27"/>
      <c r="K48" s="28" t="s">
        <v>263</v>
      </c>
    </row>
    <row r="49" spans="1:11" ht="15" customHeight="1">
      <c r="A49" s="160"/>
      <c r="B49" s="159"/>
      <c r="C49" s="152"/>
      <c r="D49" s="150"/>
      <c r="E49" s="147"/>
      <c r="F49" s="40" t="s">
        <v>77</v>
      </c>
      <c r="G49" s="30"/>
      <c r="H49" s="31"/>
      <c r="I49" s="31" t="s">
        <v>225</v>
      </c>
      <c r="J49" s="32"/>
      <c r="K49" s="33" t="s">
        <v>264</v>
      </c>
    </row>
    <row r="50" spans="1:11" ht="15" customHeight="1">
      <c r="A50" s="160"/>
      <c r="B50" s="159"/>
      <c r="C50" s="152"/>
      <c r="D50" s="150"/>
      <c r="E50" s="147"/>
      <c r="F50" s="40" t="s">
        <v>87</v>
      </c>
      <c r="G50" s="30"/>
      <c r="H50" s="31"/>
      <c r="I50" s="31" t="s">
        <v>226</v>
      </c>
      <c r="J50" s="32"/>
      <c r="K50" s="33" t="s">
        <v>227</v>
      </c>
    </row>
    <row r="51" spans="1:11" ht="15" customHeight="1">
      <c r="A51" s="160"/>
      <c r="B51" s="159"/>
      <c r="C51" s="152"/>
      <c r="D51" s="150"/>
      <c r="E51" s="147"/>
      <c r="F51" s="40" t="s">
        <v>87</v>
      </c>
      <c r="G51" s="30"/>
      <c r="H51" s="31"/>
      <c r="I51" s="31"/>
      <c r="J51" s="32" t="s">
        <v>226</v>
      </c>
      <c r="K51" s="33" t="s">
        <v>265</v>
      </c>
    </row>
    <row r="52" spans="1:11" ht="15" customHeight="1">
      <c r="A52" s="160"/>
      <c r="B52" s="159"/>
      <c r="C52" s="143"/>
      <c r="D52" s="150"/>
      <c r="E52" s="147"/>
      <c r="F52" s="41" t="s">
        <v>228</v>
      </c>
      <c r="G52" s="35"/>
      <c r="H52" s="36"/>
      <c r="I52" s="36"/>
      <c r="J52" s="37" t="s">
        <v>229</v>
      </c>
      <c r="K52" s="38" t="s">
        <v>89</v>
      </c>
    </row>
    <row r="53" spans="1:11" ht="15" customHeight="1">
      <c r="A53" s="160">
        <v>4</v>
      </c>
      <c r="B53" s="159" t="s">
        <v>90</v>
      </c>
      <c r="C53" s="151">
        <v>1</v>
      </c>
      <c r="D53" s="150" t="s">
        <v>11</v>
      </c>
      <c r="E53" s="147"/>
      <c r="F53" s="39" t="s">
        <v>209</v>
      </c>
      <c r="G53" s="25"/>
      <c r="H53" s="26"/>
      <c r="I53" s="26"/>
      <c r="J53" s="27"/>
      <c r="K53" s="28" t="s">
        <v>266</v>
      </c>
    </row>
    <row r="54" spans="1:11" ht="15" customHeight="1">
      <c r="A54" s="160"/>
      <c r="B54" s="159"/>
      <c r="C54" s="152"/>
      <c r="D54" s="150"/>
      <c r="E54" s="147"/>
      <c r="F54" s="40" t="s">
        <v>215</v>
      </c>
      <c r="G54" s="30"/>
      <c r="H54" s="31"/>
      <c r="I54" s="31"/>
      <c r="J54" s="32"/>
      <c r="K54" s="33" t="s">
        <v>267</v>
      </c>
    </row>
    <row r="55" spans="1:11" ht="15" customHeight="1">
      <c r="A55" s="160"/>
      <c r="B55" s="159"/>
      <c r="C55" s="152"/>
      <c r="D55" s="150"/>
      <c r="E55" s="147"/>
      <c r="F55" s="40" t="s">
        <v>214</v>
      </c>
      <c r="G55" s="30"/>
      <c r="H55" s="31"/>
      <c r="I55" s="31"/>
      <c r="J55" s="32"/>
      <c r="K55" s="33" t="s">
        <v>268</v>
      </c>
    </row>
    <row r="56" spans="1:11" ht="15" customHeight="1">
      <c r="A56" s="160"/>
      <c r="B56" s="159"/>
      <c r="C56" s="143"/>
      <c r="D56" s="150"/>
      <c r="E56" s="147"/>
      <c r="F56" s="41" t="s">
        <v>70</v>
      </c>
      <c r="G56" s="35"/>
      <c r="H56" s="36"/>
      <c r="I56" s="36"/>
      <c r="J56" s="37"/>
      <c r="K56" s="38" t="s">
        <v>269</v>
      </c>
    </row>
    <row r="57" spans="1:11" ht="15" customHeight="1">
      <c r="A57" s="160"/>
      <c r="B57" s="159"/>
      <c r="C57" s="149">
        <v>2</v>
      </c>
      <c r="D57" s="150" t="s">
        <v>12</v>
      </c>
      <c r="E57" s="147"/>
      <c r="F57" s="39" t="s">
        <v>339</v>
      </c>
      <c r="G57" s="25" t="s">
        <v>338</v>
      </c>
      <c r="H57" s="26" t="s">
        <v>338</v>
      </c>
      <c r="I57" s="26"/>
      <c r="J57" s="27"/>
      <c r="K57" s="28" t="s">
        <v>270</v>
      </c>
    </row>
    <row r="58" spans="1:11" ht="15" customHeight="1">
      <c r="A58" s="160"/>
      <c r="B58" s="159"/>
      <c r="C58" s="149"/>
      <c r="D58" s="150"/>
      <c r="E58" s="147"/>
      <c r="F58" s="40" t="s">
        <v>77</v>
      </c>
      <c r="G58" s="30" t="s">
        <v>225</v>
      </c>
      <c r="H58" s="31" t="s">
        <v>225</v>
      </c>
      <c r="I58" s="31"/>
      <c r="J58" s="32"/>
      <c r="K58" s="33" t="s">
        <v>271</v>
      </c>
    </row>
    <row r="59" spans="1:11" ht="15" customHeight="1">
      <c r="A59" s="160"/>
      <c r="B59" s="159"/>
      <c r="C59" s="149"/>
      <c r="D59" s="150"/>
      <c r="E59" s="147"/>
      <c r="F59" s="40" t="s">
        <v>209</v>
      </c>
      <c r="G59" s="30"/>
      <c r="H59" s="31"/>
      <c r="I59" s="31"/>
      <c r="J59" s="32"/>
      <c r="K59" s="33" t="s">
        <v>272</v>
      </c>
    </row>
    <row r="60" spans="1:11" ht="15" customHeight="1">
      <c r="A60" s="160"/>
      <c r="B60" s="159"/>
      <c r="C60" s="149"/>
      <c r="D60" s="150"/>
      <c r="E60" s="147"/>
      <c r="F60" s="40" t="s">
        <v>215</v>
      </c>
      <c r="G60" s="30"/>
      <c r="H60" s="31"/>
      <c r="I60" s="31" t="s">
        <v>230</v>
      </c>
      <c r="J60" s="32"/>
      <c r="K60" s="33" t="s">
        <v>273</v>
      </c>
    </row>
    <row r="61" spans="1:11" ht="15" customHeight="1">
      <c r="A61" s="160"/>
      <c r="B61" s="159"/>
      <c r="C61" s="149"/>
      <c r="D61" s="150"/>
      <c r="E61" s="147"/>
      <c r="F61" s="41" t="s">
        <v>231</v>
      </c>
      <c r="G61" s="35"/>
      <c r="H61" s="36"/>
      <c r="I61" s="36"/>
      <c r="J61" s="37" t="s">
        <v>232</v>
      </c>
      <c r="K61" s="38" t="s">
        <v>274</v>
      </c>
    </row>
    <row r="62" spans="1:11" ht="15" customHeight="1">
      <c r="A62" s="160"/>
      <c r="B62" s="159"/>
      <c r="C62" s="149">
        <v>3</v>
      </c>
      <c r="D62" s="150" t="s">
        <v>13</v>
      </c>
      <c r="E62" s="147"/>
      <c r="F62" s="39" t="s">
        <v>233</v>
      </c>
      <c r="G62" s="25"/>
      <c r="H62" s="26"/>
      <c r="I62" s="26"/>
      <c r="J62" s="27"/>
      <c r="K62" s="28" t="s">
        <v>275</v>
      </c>
    </row>
    <row r="63" spans="1:11" ht="15" customHeight="1">
      <c r="A63" s="160"/>
      <c r="B63" s="159"/>
      <c r="C63" s="149"/>
      <c r="D63" s="150"/>
      <c r="E63" s="147"/>
      <c r="F63" s="40" t="s">
        <v>215</v>
      </c>
      <c r="G63" s="30"/>
      <c r="H63" s="31"/>
      <c r="I63" s="31"/>
      <c r="J63" s="32"/>
      <c r="K63" s="33" t="s">
        <v>92</v>
      </c>
    </row>
    <row r="64" spans="1:11" ht="15" customHeight="1">
      <c r="A64" s="160"/>
      <c r="B64" s="159"/>
      <c r="C64" s="149"/>
      <c r="D64" s="150"/>
      <c r="E64" s="147"/>
      <c r="F64" s="41" t="s">
        <v>77</v>
      </c>
      <c r="G64" s="35"/>
      <c r="H64" s="36"/>
      <c r="I64" s="36"/>
      <c r="J64" s="37"/>
      <c r="K64" s="38" t="s">
        <v>93</v>
      </c>
    </row>
    <row r="65" spans="1:11" ht="15" customHeight="1">
      <c r="A65" s="160"/>
      <c r="B65" s="159"/>
      <c r="C65" s="151">
        <v>4</v>
      </c>
      <c r="D65" s="150" t="s">
        <v>14</v>
      </c>
      <c r="E65" s="147"/>
      <c r="F65" s="39" t="s">
        <v>70</v>
      </c>
      <c r="G65" s="25"/>
      <c r="H65" s="26" t="s">
        <v>234</v>
      </c>
      <c r="I65" s="26"/>
      <c r="J65" s="27"/>
      <c r="K65" s="28" t="s">
        <v>94</v>
      </c>
    </row>
    <row r="66" spans="1:11" ht="15" customHeight="1">
      <c r="A66" s="160"/>
      <c r="B66" s="159"/>
      <c r="C66" s="152"/>
      <c r="D66" s="150"/>
      <c r="E66" s="147"/>
      <c r="F66" s="40" t="s">
        <v>70</v>
      </c>
      <c r="G66" s="30"/>
      <c r="H66" s="31" t="s">
        <v>234</v>
      </c>
      <c r="I66" s="31"/>
      <c r="J66" s="32"/>
      <c r="K66" s="33" t="s">
        <v>95</v>
      </c>
    </row>
    <row r="67" spans="1:11" ht="15" customHeight="1">
      <c r="A67" s="160"/>
      <c r="B67" s="159"/>
      <c r="C67" s="152"/>
      <c r="D67" s="150"/>
      <c r="E67" s="147"/>
      <c r="F67" s="40" t="s">
        <v>70</v>
      </c>
      <c r="G67" s="30"/>
      <c r="H67" s="31"/>
      <c r="I67" s="31"/>
      <c r="J67" s="32"/>
      <c r="K67" s="33" t="s">
        <v>276</v>
      </c>
    </row>
    <row r="68" spans="1:11" ht="15" customHeight="1">
      <c r="A68" s="160"/>
      <c r="B68" s="159"/>
      <c r="C68" s="143"/>
      <c r="D68" s="150"/>
      <c r="E68" s="147"/>
      <c r="F68" s="40" t="s">
        <v>70</v>
      </c>
      <c r="G68" s="30"/>
      <c r="H68" s="31"/>
      <c r="I68" s="31"/>
      <c r="J68" s="32"/>
      <c r="K68" s="33" t="s">
        <v>277</v>
      </c>
    </row>
    <row r="69" spans="1:11" ht="15" customHeight="1">
      <c r="A69" s="160">
        <v>5</v>
      </c>
      <c r="B69" s="159" t="s">
        <v>96</v>
      </c>
      <c r="C69" s="149">
        <v>1</v>
      </c>
      <c r="D69" s="150" t="s">
        <v>15</v>
      </c>
      <c r="E69" s="147"/>
      <c r="F69" s="39" t="s">
        <v>228</v>
      </c>
      <c r="G69" s="25"/>
      <c r="H69" s="26"/>
      <c r="I69" s="26"/>
      <c r="J69" s="27"/>
      <c r="K69" s="28" t="s">
        <v>97</v>
      </c>
    </row>
    <row r="70" spans="1:11" ht="15" customHeight="1">
      <c r="A70" s="160"/>
      <c r="B70" s="159"/>
      <c r="C70" s="149"/>
      <c r="D70" s="150"/>
      <c r="E70" s="147"/>
      <c r="F70" s="40" t="s">
        <v>228</v>
      </c>
      <c r="G70" s="30"/>
      <c r="H70" s="31"/>
      <c r="I70" s="31"/>
      <c r="J70" s="32" t="s">
        <v>229</v>
      </c>
      <c r="K70" s="33" t="s">
        <v>98</v>
      </c>
    </row>
    <row r="71" spans="1:11" ht="15" customHeight="1">
      <c r="A71" s="160"/>
      <c r="B71" s="159"/>
      <c r="C71" s="149"/>
      <c r="D71" s="150"/>
      <c r="E71" s="147"/>
      <c r="F71" s="40" t="s">
        <v>67</v>
      </c>
      <c r="G71" s="30"/>
      <c r="H71" s="31"/>
      <c r="I71" s="31"/>
      <c r="J71" s="32" t="s">
        <v>222</v>
      </c>
      <c r="K71" s="33" t="s">
        <v>99</v>
      </c>
    </row>
    <row r="72" spans="1:11" ht="15" customHeight="1">
      <c r="A72" s="160"/>
      <c r="B72" s="159"/>
      <c r="C72" s="149"/>
      <c r="D72" s="150"/>
      <c r="E72" s="147"/>
      <c r="F72" s="41" t="s">
        <v>215</v>
      </c>
      <c r="G72" s="35"/>
      <c r="H72" s="36"/>
      <c r="I72" s="36"/>
      <c r="J72" s="37" t="s">
        <v>230</v>
      </c>
      <c r="K72" s="38" t="s">
        <v>100</v>
      </c>
    </row>
    <row r="73" spans="1:11" ht="15" customHeight="1">
      <c r="A73" s="160"/>
      <c r="B73" s="159"/>
      <c r="C73" s="149">
        <v>2</v>
      </c>
      <c r="D73" s="150" t="s">
        <v>16</v>
      </c>
      <c r="E73" s="147"/>
      <c r="F73" s="39" t="s">
        <v>235</v>
      </c>
      <c r="G73" s="25" t="s">
        <v>236</v>
      </c>
      <c r="H73" s="26" t="s">
        <v>236</v>
      </c>
      <c r="I73" s="26"/>
      <c r="J73" s="27"/>
      <c r="K73" s="28" t="s">
        <v>278</v>
      </c>
    </row>
    <row r="74" spans="1:11" ht="15" customHeight="1">
      <c r="A74" s="160"/>
      <c r="B74" s="159"/>
      <c r="C74" s="149"/>
      <c r="D74" s="150"/>
      <c r="E74" s="147"/>
      <c r="F74" s="40" t="s">
        <v>56</v>
      </c>
      <c r="G74" s="30"/>
      <c r="H74" s="31"/>
      <c r="I74" s="31" t="s">
        <v>237</v>
      </c>
      <c r="J74" s="32"/>
      <c r="K74" s="33" t="s">
        <v>279</v>
      </c>
    </row>
    <row r="75" spans="1:11" ht="15" customHeight="1">
      <c r="A75" s="160"/>
      <c r="B75" s="159"/>
      <c r="C75" s="149"/>
      <c r="D75" s="150"/>
      <c r="E75" s="147"/>
      <c r="F75" s="40" t="s">
        <v>91</v>
      </c>
      <c r="G75" s="30"/>
      <c r="H75" s="31"/>
      <c r="I75" s="31"/>
      <c r="J75" s="32"/>
      <c r="K75" s="33" t="s">
        <v>280</v>
      </c>
    </row>
    <row r="76" spans="1:11" ht="15" customHeight="1">
      <c r="A76" s="160"/>
      <c r="B76" s="159"/>
      <c r="C76" s="149"/>
      <c r="D76" s="150"/>
      <c r="E76" s="147"/>
      <c r="F76" s="40" t="s">
        <v>214</v>
      </c>
      <c r="G76" s="30"/>
      <c r="H76" s="31" t="s">
        <v>224</v>
      </c>
      <c r="I76" s="31"/>
      <c r="J76" s="32"/>
      <c r="K76" s="33" t="s">
        <v>102</v>
      </c>
    </row>
    <row r="77" spans="1:11" ht="15" customHeight="1">
      <c r="A77" s="160"/>
      <c r="B77" s="159"/>
      <c r="C77" s="149"/>
      <c r="D77" s="150"/>
      <c r="E77" s="147"/>
      <c r="F77" s="40" t="s">
        <v>63</v>
      </c>
      <c r="G77" s="30"/>
      <c r="H77" s="31"/>
      <c r="I77" s="31"/>
      <c r="J77" s="32" t="s">
        <v>218</v>
      </c>
      <c r="K77" s="33" t="s">
        <v>281</v>
      </c>
    </row>
    <row r="78" spans="1:11" ht="15" customHeight="1">
      <c r="A78" s="160"/>
      <c r="B78" s="159"/>
      <c r="C78" s="149"/>
      <c r="D78" s="150"/>
      <c r="E78" s="147"/>
      <c r="F78" s="41" t="s">
        <v>238</v>
      </c>
      <c r="G78" s="35"/>
      <c r="H78" s="36"/>
      <c r="I78" s="36"/>
      <c r="J78" s="37" t="s">
        <v>239</v>
      </c>
      <c r="K78" s="38" t="s">
        <v>240</v>
      </c>
    </row>
    <row r="79" spans="1:11" ht="15" customHeight="1">
      <c r="A79" s="160"/>
      <c r="B79" s="159"/>
      <c r="C79" s="151">
        <v>3</v>
      </c>
      <c r="D79" s="150" t="s">
        <v>17</v>
      </c>
      <c r="E79" s="147"/>
      <c r="F79" s="39" t="s">
        <v>223</v>
      </c>
      <c r="G79" s="25"/>
      <c r="H79" s="26"/>
      <c r="I79" s="26"/>
      <c r="J79" s="27"/>
      <c r="K79" s="28" t="s">
        <v>282</v>
      </c>
    </row>
    <row r="80" spans="1:11" ht="15" customHeight="1">
      <c r="A80" s="160"/>
      <c r="B80" s="159"/>
      <c r="C80" s="152"/>
      <c r="D80" s="150"/>
      <c r="E80" s="147"/>
      <c r="F80" s="40" t="s">
        <v>110</v>
      </c>
      <c r="G80" s="30"/>
      <c r="H80" s="31"/>
      <c r="I80" s="31"/>
      <c r="J80" s="32"/>
      <c r="K80" s="33" t="s">
        <v>283</v>
      </c>
    </row>
    <row r="81" spans="1:11" ht="15" customHeight="1">
      <c r="A81" s="160"/>
      <c r="B81" s="159"/>
      <c r="C81" s="152"/>
      <c r="D81" s="150"/>
      <c r="E81" s="147"/>
      <c r="F81" s="40" t="s">
        <v>223</v>
      </c>
      <c r="G81" s="30"/>
      <c r="H81" s="31"/>
      <c r="I81" s="31"/>
      <c r="J81" s="32"/>
      <c r="K81" s="33" t="s">
        <v>284</v>
      </c>
    </row>
    <row r="82" spans="1:11" ht="15" customHeight="1">
      <c r="A82" s="160"/>
      <c r="B82" s="159"/>
      <c r="C82" s="152"/>
      <c r="D82" s="150"/>
      <c r="E82" s="147"/>
      <c r="F82" s="40" t="s">
        <v>70</v>
      </c>
      <c r="G82" s="30"/>
      <c r="H82" s="31"/>
      <c r="I82" s="31"/>
      <c r="J82" s="32"/>
      <c r="K82" s="33" t="s">
        <v>285</v>
      </c>
    </row>
    <row r="83" spans="1:11" ht="15" customHeight="1">
      <c r="A83" s="160"/>
      <c r="B83" s="159"/>
      <c r="C83" s="143"/>
      <c r="D83" s="150"/>
      <c r="E83" s="147"/>
      <c r="F83" s="41" t="s">
        <v>241</v>
      </c>
      <c r="G83" s="35"/>
      <c r="H83" s="36"/>
      <c r="I83" s="36"/>
      <c r="J83" s="37"/>
      <c r="K83" s="38" t="s">
        <v>286</v>
      </c>
    </row>
    <row r="84" spans="1:11" ht="15" customHeight="1">
      <c r="A84" s="160"/>
      <c r="B84" s="159"/>
      <c r="C84" s="151">
        <v>4</v>
      </c>
      <c r="D84" s="150" t="s">
        <v>18</v>
      </c>
      <c r="E84" s="147"/>
      <c r="F84" s="39" t="s">
        <v>233</v>
      </c>
      <c r="G84" s="25"/>
      <c r="H84" s="26"/>
      <c r="I84" s="26"/>
      <c r="J84" s="27"/>
      <c r="K84" s="28" t="s">
        <v>103</v>
      </c>
    </row>
    <row r="85" spans="1:11" ht="15" customHeight="1">
      <c r="A85" s="160"/>
      <c r="B85" s="159"/>
      <c r="C85" s="152"/>
      <c r="D85" s="150"/>
      <c r="E85" s="147"/>
      <c r="F85" s="40" t="s">
        <v>242</v>
      </c>
      <c r="G85" s="30"/>
      <c r="H85" s="31"/>
      <c r="I85" s="31"/>
      <c r="J85" s="32"/>
      <c r="K85" s="33" t="s">
        <v>104</v>
      </c>
    </row>
    <row r="86" spans="1:11" ht="15" customHeight="1">
      <c r="A86" s="160"/>
      <c r="B86" s="159"/>
      <c r="C86" s="143"/>
      <c r="D86" s="150"/>
      <c r="E86" s="147"/>
      <c r="F86" s="41" t="s">
        <v>101</v>
      </c>
      <c r="G86" s="35"/>
      <c r="H86" s="36"/>
      <c r="I86" s="36"/>
      <c r="J86" s="37"/>
      <c r="K86" s="38" t="s">
        <v>105</v>
      </c>
    </row>
    <row r="87" spans="1:11" ht="15" customHeight="1">
      <c r="A87" s="160">
        <v>6</v>
      </c>
      <c r="B87" s="159" t="s">
        <v>106</v>
      </c>
      <c r="C87" s="165">
        <v>1</v>
      </c>
      <c r="D87" s="150" t="s">
        <v>19</v>
      </c>
      <c r="E87" s="147"/>
      <c r="F87" s="39" t="s">
        <v>339</v>
      </c>
      <c r="G87" s="25" t="s">
        <v>338</v>
      </c>
      <c r="H87" s="26" t="s">
        <v>338</v>
      </c>
      <c r="I87" s="26"/>
      <c r="J87" s="27"/>
      <c r="K87" s="28" t="s">
        <v>107</v>
      </c>
    </row>
    <row r="88" spans="1:11" ht="15" customHeight="1">
      <c r="A88" s="160"/>
      <c r="B88" s="159"/>
      <c r="C88" s="165"/>
      <c r="D88" s="150"/>
      <c r="E88" s="147"/>
      <c r="F88" s="40" t="s">
        <v>209</v>
      </c>
      <c r="G88" s="30" t="s">
        <v>219</v>
      </c>
      <c r="H88" s="31" t="s">
        <v>219</v>
      </c>
      <c r="I88" s="31"/>
      <c r="J88" s="32"/>
      <c r="K88" s="33" t="s">
        <v>243</v>
      </c>
    </row>
    <row r="89" spans="1:11" ht="15" customHeight="1">
      <c r="A89" s="160"/>
      <c r="B89" s="159"/>
      <c r="C89" s="165"/>
      <c r="D89" s="150"/>
      <c r="E89" s="147"/>
      <c r="F89" s="41" t="s">
        <v>209</v>
      </c>
      <c r="G89" s="35" t="s">
        <v>219</v>
      </c>
      <c r="H89" s="36" t="s">
        <v>219</v>
      </c>
      <c r="I89" s="36"/>
      <c r="J89" s="37"/>
      <c r="K89" s="38" t="s">
        <v>108</v>
      </c>
    </row>
    <row r="90" spans="1:11" ht="15" customHeight="1">
      <c r="A90" s="160"/>
      <c r="B90" s="159"/>
      <c r="C90" s="165">
        <v>2</v>
      </c>
      <c r="D90" s="150" t="s">
        <v>20</v>
      </c>
      <c r="E90" s="147"/>
      <c r="F90" s="39" t="s">
        <v>244</v>
      </c>
      <c r="G90" s="25" t="s">
        <v>245</v>
      </c>
      <c r="H90" s="26" t="s">
        <v>245</v>
      </c>
      <c r="I90" s="26"/>
      <c r="J90" s="27"/>
      <c r="K90" s="28" t="s">
        <v>109</v>
      </c>
    </row>
    <row r="91" spans="1:11" ht="15" customHeight="1">
      <c r="A91" s="160"/>
      <c r="B91" s="159"/>
      <c r="C91" s="165"/>
      <c r="D91" s="150"/>
      <c r="E91" s="147"/>
      <c r="F91" s="40" t="s">
        <v>61</v>
      </c>
      <c r="G91" s="30" t="s">
        <v>221</v>
      </c>
      <c r="H91" s="31" t="s">
        <v>221</v>
      </c>
      <c r="I91" s="31"/>
      <c r="J91" s="32"/>
      <c r="K91" s="33" t="s">
        <v>111</v>
      </c>
    </row>
    <row r="92" spans="1:11" ht="15" customHeight="1">
      <c r="A92" s="160"/>
      <c r="B92" s="159"/>
      <c r="C92" s="165"/>
      <c r="D92" s="150"/>
      <c r="E92" s="147"/>
      <c r="F92" s="41" t="s">
        <v>70</v>
      </c>
      <c r="G92" s="35" t="s">
        <v>234</v>
      </c>
      <c r="H92" s="36" t="s">
        <v>234</v>
      </c>
      <c r="I92" s="36"/>
      <c r="J92" s="37"/>
      <c r="K92" s="38" t="s">
        <v>112</v>
      </c>
    </row>
    <row r="93" spans="1:11" ht="15" customHeight="1">
      <c r="A93" s="160"/>
      <c r="B93" s="159"/>
      <c r="C93" s="165">
        <v>3</v>
      </c>
      <c r="D93" s="150" t="s">
        <v>0</v>
      </c>
      <c r="E93" s="147"/>
      <c r="F93" s="39" t="s">
        <v>209</v>
      </c>
      <c r="G93" s="25" t="s">
        <v>219</v>
      </c>
      <c r="H93" s="26"/>
      <c r="I93" s="26"/>
      <c r="J93" s="27"/>
      <c r="K93" s="28" t="s">
        <v>287</v>
      </c>
    </row>
    <row r="94" spans="1:11" ht="15" customHeight="1">
      <c r="A94" s="160"/>
      <c r="B94" s="159"/>
      <c r="C94" s="165"/>
      <c r="D94" s="150"/>
      <c r="E94" s="147"/>
      <c r="F94" s="40" t="s">
        <v>215</v>
      </c>
      <c r="G94" s="30" t="s">
        <v>230</v>
      </c>
      <c r="H94" s="31"/>
      <c r="I94" s="31"/>
      <c r="J94" s="32"/>
      <c r="K94" s="33" t="s">
        <v>113</v>
      </c>
    </row>
    <row r="95" spans="1:11" ht="15" customHeight="1">
      <c r="A95" s="160"/>
      <c r="B95" s="159"/>
      <c r="C95" s="165"/>
      <c r="D95" s="150"/>
      <c r="E95" s="147"/>
      <c r="F95" s="41" t="s">
        <v>209</v>
      </c>
      <c r="G95" s="35"/>
      <c r="H95" s="36"/>
      <c r="I95" s="36"/>
      <c r="J95" s="37"/>
      <c r="K95" s="38" t="s">
        <v>114</v>
      </c>
    </row>
    <row r="96" spans="1:11" ht="15" customHeight="1">
      <c r="A96" s="160"/>
      <c r="B96" s="159"/>
      <c r="C96" s="165">
        <v>4</v>
      </c>
      <c r="D96" s="150" t="s">
        <v>346</v>
      </c>
      <c r="E96" s="147"/>
      <c r="F96" s="39" t="s">
        <v>77</v>
      </c>
      <c r="G96" s="25"/>
      <c r="H96" s="26"/>
      <c r="I96" s="26"/>
      <c r="J96" s="27"/>
      <c r="K96" s="28" t="s">
        <v>115</v>
      </c>
    </row>
    <row r="97" spans="1:11" ht="15" customHeight="1" thickBot="1">
      <c r="A97" s="160"/>
      <c r="B97" s="159"/>
      <c r="C97" s="166"/>
      <c r="D97" s="164"/>
      <c r="E97" s="148"/>
      <c r="F97" s="42" t="s">
        <v>77</v>
      </c>
      <c r="G97" s="35"/>
      <c r="H97" s="36"/>
      <c r="I97" s="36"/>
      <c r="J97" s="37"/>
      <c r="K97" s="43" t="s">
        <v>116</v>
      </c>
    </row>
    <row r="98" spans="7:10" ht="15" customHeight="1">
      <c r="G98" s="23">
        <f>COUNTIF(G3:G97,"○")</f>
        <v>18</v>
      </c>
      <c r="H98" s="23">
        <f>COUNTIF(H3:H97,"○")</f>
        <v>18</v>
      </c>
      <c r="I98" s="23">
        <f>COUNTIF(I3:I97,"○")</f>
        <v>10</v>
      </c>
      <c r="J98" s="23">
        <f>COUNTIF(J3:J97,"○")</f>
        <v>9</v>
      </c>
    </row>
    <row r="99" ht="15" customHeight="1">
      <c r="G99" s="45" t="s">
        <v>117</v>
      </c>
    </row>
  </sheetData>
  <mergeCells count="92">
    <mergeCell ref="C10:C12"/>
    <mergeCell ref="D3:D5"/>
    <mergeCell ref="G1:J1"/>
    <mergeCell ref="K1:K2"/>
    <mergeCell ref="F1:F2"/>
    <mergeCell ref="E1:E2"/>
    <mergeCell ref="E3:E5"/>
    <mergeCell ref="D6:D9"/>
    <mergeCell ref="C3:C5"/>
    <mergeCell ref="C6:C9"/>
    <mergeCell ref="D27:D30"/>
    <mergeCell ref="D31:D35"/>
    <mergeCell ref="D36:D40"/>
    <mergeCell ref="D10:D12"/>
    <mergeCell ref="D16:D21"/>
    <mergeCell ref="D22:D26"/>
    <mergeCell ref="D41:D44"/>
    <mergeCell ref="D45:D47"/>
    <mergeCell ref="D48:D52"/>
    <mergeCell ref="D53:D56"/>
    <mergeCell ref="C45:C47"/>
    <mergeCell ref="C48:C52"/>
    <mergeCell ref="D84:D86"/>
    <mergeCell ref="D87:D89"/>
    <mergeCell ref="D69:D72"/>
    <mergeCell ref="D73:D78"/>
    <mergeCell ref="D79:D83"/>
    <mergeCell ref="D62:D64"/>
    <mergeCell ref="D65:D68"/>
    <mergeCell ref="C53:C56"/>
    <mergeCell ref="C65:C68"/>
    <mergeCell ref="D96:D97"/>
    <mergeCell ref="D90:D92"/>
    <mergeCell ref="D93:D95"/>
    <mergeCell ref="C93:C95"/>
    <mergeCell ref="C96:C97"/>
    <mergeCell ref="C79:C83"/>
    <mergeCell ref="C84:C86"/>
    <mergeCell ref="C87:C89"/>
    <mergeCell ref="C90:C92"/>
    <mergeCell ref="A36:A52"/>
    <mergeCell ref="A53:A68"/>
    <mergeCell ref="A69:A86"/>
    <mergeCell ref="A87:A97"/>
    <mergeCell ref="B36:B52"/>
    <mergeCell ref="B53:B68"/>
    <mergeCell ref="B69:B86"/>
    <mergeCell ref="B87:B97"/>
    <mergeCell ref="C62:C64"/>
    <mergeCell ref="E6:E9"/>
    <mergeCell ref="E10:E12"/>
    <mergeCell ref="A16:A35"/>
    <mergeCell ref="B3:B15"/>
    <mergeCell ref="A3:A15"/>
    <mergeCell ref="C16:C21"/>
    <mergeCell ref="C22:C26"/>
    <mergeCell ref="C27:C30"/>
    <mergeCell ref="C31:C35"/>
    <mergeCell ref="B16:B35"/>
    <mergeCell ref="E36:E40"/>
    <mergeCell ref="E41:E44"/>
    <mergeCell ref="E45:E47"/>
    <mergeCell ref="E16:E21"/>
    <mergeCell ref="E22:E26"/>
    <mergeCell ref="E27:E30"/>
    <mergeCell ref="E31:E35"/>
    <mergeCell ref="C36:C40"/>
    <mergeCell ref="C41:C44"/>
    <mergeCell ref="E73:E78"/>
    <mergeCell ref="C13:C15"/>
    <mergeCell ref="D13:D15"/>
    <mergeCell ref="E13:E15"/>
    <mergeCell ref="E53:E56"/>
    <mergeCell ref="E62:E64"/>
    <mergeCell ref="E65:E68"/>
    <mergeCell ref="E48:E52"/>
    <mergeCell ref="C69:C72"/>
    <mergeCell ref="C73:C78"/>
    <mergeCell ref="E93:E95"/>
    <mergeCell ref="E96:E97"/>
    <mergeCell ref="C57:C61"/>
    <mergeCell ref="D57:D61"/>
    <mergeCell ref="E57:E61"/>
    <mergeCell ref="E79:E83"/>
    <mergeCell ref="E84:E86"/>
    <mergeCell ref="E87:E89"/>
    <mergeCell ref="E90:E92"/>
    <mergeCell ref="E69:E72"/>
    <mergeCell ref="C1:C2"/>
    <mergeCell ref="D1:D2"/>
    <mergeCell ref="B1:B2"/>
    <mergeCell ref="A1:A2"/>
  </mergeCells>
  <printOptions/>
  <pageMargins left="0.4724409448818898" right="0.15748031496062992" top="0.3937007874015748" bottom="0.4330708661417323" header="0.1968503937007874" footer="0.2362204724409449"/>
  <pageSetup fitToHeight="0" fitToWidth="1" horizontalDpi="600" verticalDpi="600" orientation="landscape" paperSize="8" r:id="rId3"/>
  <legacyDrawing r:id="rId2"/>
</worksheet>
</file>

<file path=xl/worksheets/sheet9.xml><?xml version="1.0" encoding="utf-8"?>
<worksheet xmlns="http://schemas.openxmlformats.org/spreadsheetml/2006/main" xmlns:r="http://schemas.openxmlformats.org/officeDocument/2006/relationships">
  <sheetPr codeName="Sheet9"/>
  <dimension ref="A1:D77"/>
  <sheetViews>
    <sheetView showGridLines="0" showRowColHeaders="0" showOutlineSymbols="0" workbookViewId="0" topLeftCell="A1">
      <selection activeCell="A1" sqref="A1"/>
    </sheetView>
  </sheetViews>
  <sheetFormatPr defaultColWidth="8.796875" defaultRowHeight="15"/>
  <cols>
    <col min="1" max="1" width="5.5" style="47" customWidth="1"/>
    <col min="2" max="2" width="14.69921875" style="47" customWidth="1"/>
    <col min="3" max="3" width="9.19921875" style="48" customWidth="1"/>
    <col min="4" max="4" width="63.3984375" style="49" customWidth="1"/>
    <col min="5" max="16384" width="9" style="47" customWidth="1"/>
  </cols>
  <sheetData>
    <row r="1" ht="13.5">
      <c r="A1" s="46" t="s">
        <v>118</v>
      </c>
    </row>
    <row r="2" ht="13.5">
      <c r="B2" s="47" t="s">
        <v>119</v>
      </c>
    </row>
    <row r="3" ht="13.5">
      <c r="B3" s="47" t="s">
        <v>120</v>
      </c>
    </row>
    <row r="4" ht="13.5">
      <c r="B4" s="47" t="s">
        <v>121</v>
      </c>
    </row>
    <row r="5" ht="13.5">
      <c r="B5" s="47" t="s">
        <v>122</v>
      </c>
    </row>
    <row r="7" ht="13.5">
      <c r="B7" s="47" t="s">
        <v>123</v>
      </c>
    </row>
    <row r="9" spans="1:4" ht="13.5">
      <c r="A9" s="46" t="s">
        <v>124</v>
      </c>
      <c r="D9" s="50"/>
    </row>
    <row r="10" spans="3:4" ht="16.5" customHeight="1">
      <c r="C10" s="51" t="s">
        <v>125</v>
      </c>
      <c r="D10" s="50"/>
    </row>
    <row r="11" spans="2:4" ht="27">
      <c r="B11" s="181" t="s">
        <v>126</v>
      </c>
      <c r="C11" s="52" t="s">
        <v>127</v>
      </c>
      <c r="D11" s="53" t="s">
        <v>128</v>
      </c>
    </row>
    <row r="12" spans="2:4" ht="27">
      <c r="B12" s="182"/>
      <c r="C12" s="52" t="s">
        <v>129</v>
      </c>
      <c r="D12" s="53" t="s">
        <v>130</v>
      </c>
    </row>
    <row r="13" spans="2:4" ht="27">
      <c r="B13" s="183"/>
      <c r="C13" s="52" t="s">
        <v>131</v>
      </c>
      <c r="D13" s="53" t="s">
        <v>132</v>
      </c>
    </row>
    <row r="14" spans="2:4" ht="27">
      <c r="B14" s="181" t="s">
        <v>133</v>
      </c>
      <c r="C14" s="52" t="s">
        <v>127</v>
      </c>
      <c r="D14" s="53" t="s">
        <v>134</v>
      </c>
    </row>
    <row r="15" spans="2:4" ht="27">
      <c r="B15" s="182"/>
      <c r="C15" s="52" t="s">
        <v>129</v>
      </c>
      <c r="D15" s="53" t="s">
        <v>135</v>
      </c>
    </row>
    <row r="16" spans="2:4" ht="27">
      <c r="B16" s="183"/>
      <c r="C16" s="52" t="s">
        <v>131</v>
      </c>
      <c r="D16" s="53" t="s">
        <v>136</v>
      </c>
    </row>
    <row r="17" spans="2:4" ht="27">
      <c r="B17" s="181" t="s">
        <v>137</v>
      </c>
      <c r="C17" s="52" t="s">
        <v>127</v>
      </c>
      <c r="D17" s="53" t="s">
        <v>138</v>
      </c>
    </row>
    <row r="18" spans="2:4" ht="27">
      <c r="B18" s="182"/>
      <c r="C18" s="52" t="s">
        <v>129</v>
      </c>
      <c r="D18" s="53" t="s">
        <v>139</v>
      </c>
    </row>
    <row r="19" spans="2:4" ht="27">
      <c r="B19" s="183"/>
      <c r="C19" s="52" t="s">
        <v>131</v>
      </c>
      <c r="D19" s="53" t="s">
        <v>140</v>
      </c>
    </row>
    <row r="20" spans="2:4" ht="27">
      <c r="B20" s="181" t="s">
        <v>246</v>
      </c>
      <c r="C20" s="52" t="s">
        <v>127</v>
      </c>
      <c r="D20" s="53" t="s">
        <v>141</v>
      </c>
    </row>
    <row r="21" spans="2:4" ht="27">
      <c r="B21" s="182"/>
      <c r="C21" s="52" t="s">
        <v>129</v>
      </c>
      <c r="D21" s="53" t="s">
        <v>142</v>
      </c>
    </row>
    <row r="22" spans="2:4" ht="27">
      <c r="B22" s="183"/>
      <c r="C22" s="52" t="s">
        <v>131</v>
      </c>
      <c r="D22" s="53" t="s">
        <v>143</v>
      </c>
    </row>
    <row r="23" spans="2:4" ht="27">
      <c r="B23" s="181" t="s">
        <v>247</v>
      </c>
      <c r="C23" s="52" t="s">
        <v>127</v>
      </c>
      <c r="D23" s="53" t="s">
        <v>144</v>
      </c>
    </row>
    <row r="24" spans="2:4" ht="27">
      <c r="B24" s="182"/>
      <c r="C24" s="52" t="s">
        <v>129</v>
      </c>
      <c r="D24" s="53" t="s">
        <v>145</v>
      </c>
    </row>
    <row r="25" spans="2:4" ht="27">
      <c r="B25" s="183"/>
      <c r="C25" s="52" t="s">
        <v>131</v>
      </c>
      <c r="D25" s="53" t="s">
        <v>146</v>
      </c>
    </row>
    <row r="26" spans="2:4" ht="27">
      <c r="B26" s="181" t="s">
        <v>147</v>
      </c>
      <c r="C26" s="52" t="s">
        <v>127</v>
      </c>
      <c r="D26" s="53" t="s">
        <v>148</v>
      </c>
    </row>
    <row r="27" spans="2:4" ht="27">
      <c r="B27" s="182"/>
      <c r="C27" s="52" t="s">
        <v>129</v>
      </c>
      <c r="D27" s="53" t="s">
        <v>149</v>
      </c>
    </row>
    <row r="28" spans="2:4" ht="27">
      <c r="B28" s="183"/>
      <c r="C28" s="52" t="s">
        <v>131</v>
      </c>
      <c r="D28" s="53" t="s">
        <v>150</v>
      </c>
    </row>
    <row r="30" ht="13.5">
      <c r="A30" s="46" t="s">
        <v>151</v>
      </c>
    </row>
    <row r="31" ht="5.25" customHeight="1"/>
    <row r="32" spans="2:4" ht="13.5">
      <c r="B32" s="178" t="s">
        <v>152</v>
      </c>
      <c r="C32" s="52">
        <v>1</v>
      </c>
      <c r="D32" s="53" t="s">
        <v>153</v>
      </c>
    </row>
    <row r="33" spans="2:4" ht="27">
      <c r="B33" s="179"/>
      <c r="C33" s="52">
        <v>2</v>
      </c>
      <c r="D33" s="53" t="s">
        <v>154</v>
      </c>
    </row>
    <row r="34" spans="2:4" ht="27">
      <c r="B34" s="179"/>
      <c r="C34" s="52">
        <v>3</v>
      </c>
      <c r="D34" s="53" t="s">
        <v>155</v>
      </c>
    </row>
    <row r="35" spans="2:4" ht="13.5">
      <c r="B35" s="180"/>
      <c r="C35" s="52">
        <v>4</v>
      </c>
      <c r="D35" s="53" t="s">
        <v>156</v>
      </c>
    </row>
    <row r="36" spans="2:4" ht="27">
      <c r="B36" s="178" t="s">
        <v>66</v>
      </c>
      <c r="C36" s="52">
        <v>1</v>
      </c>
      <c r="D36" s="53" t="s">
        <v>157</v>
      </c>
    </row>
    <row r="37" spans="2:4" ht="27">
      <c r="B37" s="179"/>
      <c r="C37" s="52">
        <v>2</v>
      </c>
      <c r="D37" s="53" t="s">
        <v>158</v>
      </c>
    </row>
    <row r="38" spans="2:4" ht="27">
      <c r="B38" s="179"/>
      <c r="C38" s="52">
        <v>3</v>
      </c>
      <c r="D38" s="53" t="s">
        <v>159</v>
      </c>
    </row>
    <row r="39" spans="2:4" ht="27">
      <c r="B39" s="180"/>
      <c r="C39" s="52">
        <v>4</v>
      </c>
      <c r="D39" s="53" t="s">
        <v>160</v>
      </c>
    </row>
    <row r="40" spans="2:4" ht="13.5">
      <c r="B40" s="178" t="s">
        <v>82</v>
      </c>
      <c r="C40" s="52">
        <v>1</v>
      </c>
      <c r="D40" s="53" t="s">
        <v>161</v>
      </c>
    </row>
    <row r="41" spans="2:4" ht="13.5">
      <c r="B41" s="179"/>
      <c r="C41" s="52">
        <v>2</v>
      </c>
      <c r="D41" s="53" t="s">
        <v>162</v>
      </c>
    </row>
    <row r="42" spans="2:4" ht="27">
      <c r="B42" s="179"/>
      <c r="C42" s="52">
        <v>3</v>
      </c>
      <c r="D42" s="53" t="s">
        <v>163</v>
      </c>
    </row>
    <row r="43" spans="2:4" ht="13.5">
      <c r="B43" s="180"/>
      <c r="C43" s="52">
        <v>4</v>
      </c>
      <c r="D43" s="53" t="s">
        <v>164</v>
      </c>
    </row>
    <row r="44" spans="2:4" ht="27">
      <c r="B44" s="178" t="s">
        <v>90</v>
      </c>
      <c r="C44" s="52">
        <v>1</v>
      </c>
      <c r="D44" s="53" t="s">
        <v>165</v>
      </c>
    </row>
    <row r="45" spans="2:4" ht="13.5">
      <c r="B45" s="179"/>
      <c r="C45" s="52">
        <v>2</v>
      </c>
      <c r="D45" s="53" t="s">
        <v>166</v>
      </c>
    </row>
    <row r="46" spans="2:4" ht="27">
      <c r="B46" s="179"/>
      <c r="C46" s="52">
        <v>3</v>
      </c>
      <c r="D46" s="53" t="s">
        <v>167</v>
      </c>
    </row>
    <row r="47" spans="2:4" ht="27">
      <c r="B47" s="180"/>
      <c r="C47" s="52">
        <v>4</v>
      </c>
      <c r="D47" s="53" t="s">
        <v>168</v>
      </c>
    </row>
    <row r="48" spans="2:4" ht="13.5">
      <c r="B48" s="178" t="s">
        <v>96</v>
      </c>
      <c r="C48" s="52">
        <v>1</v>
      </c>
      <c r="D48" s="53" t="s">
        <v>169</v>
      </c>
    </row>
    <row r="49" spans="2:4" ht="13.5">
      <c r="B49" s="179"/>
      <c r="C49" s="52">
        <v>2</v>
      </c>
      <c r="D49" s="53" t="s">
        <v>170</v>
      </c>
    </row>
    <row r="50" spans="2:4" ht="27">
      <c r="B50" s="179"/>
      <c r="C50" s="52">
        <v>3</v>
      </c>
      <c r="D50" s="53" t="s">
        <v>171</v>
      </c>
    </row>
    <row r="51" spans="2:4" ht="27">
      <c r="B51" s="180"/>
      <c r="C51" s="52">
        <v>4</v>
      </c>
      <c r="D51" s="53" t="s">
        <v>172</v>
      </c>
    </row>
    <row r="52" spans="2:4" ht="13.5">
      <c r="B52" s="178" t="s">
        <v>106</v>
      </c>
      <c r="C52" s="52">
        <v>1</v>
      </c>
      <c r="D52" s="53" t="s">
        <v>173</v>
      </c>
    </row>
    <row r="53" spans="2:4" ht="13.5">
      <c r="B53" s="179"/>
      <c r="C53" s="52">
        <v>2</v>
      </c>
      <c r="D53" s="53" t="s">
        <v>174</v>
      </c>
    </row>
    <row r="54" spans="2:4" ht="27">
      <c r="B54" s="179"/>
      <c r="C54" s="52">
        <v>3</v>
      </c>
      <c r="D54" s="53" t="s">
        <v>175</v>
      </c>
    </row>
    <row r="55" spans="2:4" ht="27">
      <c r="B55" s="180"/>
      <c r="C55" s="52">
        <v>4</v>
      </c>
      <c r="D55" s="53" t="s">
        <v>176</v>
      </c>
    </row>
    <row r="58" ht="13.5">
      <c r="A58" s="46" t="s">
        <v>177</v>
      </c>
    </row>
    <row r="60" spans="2:4" ht="13.5">
      <c r="B60" s="46" t="s">
        <v>178</v>
      </c>
      <c r="C60" s="54"/>
      <c r="D60" s="55" t="s">
        <v>179</v>
      </c>
    </row>
    <row r="61" ht="13.5">
      <c r="B61" s="47" t="s">
        <v>180</v>
      </c>
    </row>
    <row r="62" ht="13.5">
      <c r="B62" s="47" t="s">
        <v>181</v>
      </c>
    </row>
    <row r="63" ht="13.5">
      <c r="B63" s="47" t="s">
        <v>182</v>
      </c>
    </row>
    <row r="64" ht="13.5">
      <c r="B64" s="47" t="s">
        <v>183</v>
      </c>
    </row>
    <row r="66" spans="2:4" ht="13.5">
      <c r="B66" s="46" t="s">
        <v>184</v>
      </c>
      <c r="C66" s="54"/>
      <c r="D66" s="55"/>
    </row>
    <row r="67" ht="13.5">
      <c r="B67" s="47" t="s">
        <v>185</v>
      </c>
    </row>
    <row r="68" ht="13.5">
      <c r="B68" s="47" t="s">
        <v>186</v>
      </c>
    </row>
    <row r="69" ht="13.5">
      <c r="B69" s="47" t="s">
        <v>187</v>
      </c>
    </row>
    <row r="70" ht="13.5">
      <c r="B70" s="47" t="s">
        <v>182</v>
      </c>
    </row>
    <row r="72" spans="2:4" ht="13.5">
      <c r="B72" s="46" t="s">
        <v>188</v>
      </c>
      <c r="C72" s="54"/>
      <c r="D72" s="55"/>
    </row>
    <row r="77" spans="2:4" ht="13.5">
      <c r="B77" s="46" t="s">
        <v>189</v>
      </c>
      <c r="C77" s="54"/>
      <c r="D77" s="55"/>
    </row>
  </sheetData>
  <mergeCells count="12">
    <mergeCell ref="B11:B13"/>
    <mergeCell ref="B14:B16"/>
    <mergeCell ref="B17:B19"/>
    <mergeCell ref="B20:B22"/>
    <mergeCell ref="B23:B25"/>
    <mergeCell ref="B26:B28"/>
    <mergeCell ref="B32:B35"/>
    <mergeCell ref="B36:B39"/>
    <mergeCell ref="B40:B43"/>
    <mergeCell ref="B44:B47"/>
    <mergeCell ref="B48:B51"/>
    <mergeCell ref="B52:B55"/>
  </mergeCells>
  <printOptions/>
  <pageMargins left="0.23" right="0.22" top="0.52" bottom="0.48" header="0.3" footer="0.3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危機管理評価</dc:title>
  <dc:subject/>
  <dc:creator>ぎょうせい総合研究所</dc:creator>
  <cp:keywords/>
  <dc:description/>
  <cp:lastModifiedBy>matsunaga</cp:lastModifiedBy>
  <cp:lastPrinted>2008-05-27T03:41:30Z</cp:lastPrinted>
  <dcterms:created xsi:type="dcterms:W3CDTF">2008-05-07T12:47:19Z</dcterms:created>
  <dcterms:modified xsi:type="dcterms:W3CDTF">2008-08-04T01:23:19Z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1446583720</vt:i4>
  </property>
  <property fmtid="{D5CDD505-2E9C-101B-9397-08002B2CF9AE}" pid="4" name="_EmailSubje">
    <vt:lpwstr>危機管理評価シート（マクロなし）の送付について</vt:lpwstr>
  </property>
  <property fmtid="{D5CDD505-2E9C-101B-9397-08002B2CF9AE}" pid="5" name="_AuthorEma">
    <vt:lpwstr>gyo-shin@bk.iij4u.or.jp</vt:lpwstr>
  </property>
  <property fmtid="{D5CDD505-2E9C-101B-9397-08002B2CF9AE}" pid="6" name="_AuthorEmailDisplayNa">
    <vt:lpwstr>ぎょうせい総合研究所　新宿分室</vt:lpwstr>
  </property>
</Properties>
</file>